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240" yWindow="120" windowWidth="14940" windowHeight="9225"/>
  </bookViews>
  <sheets>
    <sheet name="Rekapitulace" sheetId="1" r:id="rId1"/>
    <sheet name="SO 01" sheetId="2" r:id="rId2"/>
    <sheet name="SO 02" sheetId="3" r:id="rId3"/>
  </sheets>
  <calcPr calcId="145621"/>
  <webPublishing codePage="0"/>
</workbook>
</file>

<file path=xl/calcChain.xml><?xml version="1.0" encoding="utf-8"?>
<calcChain xmlns="http://schemas.openxmlformats.org/spreadsheetml/2006/main">
  <c r="I103" i="3" l="1"/>
  <c r="O103" i="3" s="1"/>
  <c r="I99" i="3"/>
  <c r="O99" i="3" s="1"/>
  <c r="I95" i="3"/>
  <c r="O95" i="3" s="1"/>
  <c r="I91" i="3"/>
  <c r="O91" i="3" s="1"/>
  <c r="I87" i="3"/>
  <c r="O87" i="3" s="1"/>
  <c r="I83" i="3"/>
  <c r="O83" i="3" s="1"/>
  <c r="R82" i="3" s="1"/>
  <c r="O82" i="3" s="1"/>
  <c r="I78" i="3"/>
  <c r="O78" i="3" s="1"/>
  <c r="I74" i="3"/>
  <c r="O74" i="3" s="1"/>
  <c r="R73" i="3" s="1"/>
  <c r="O73" i="3" s="1"/>
  <c r="I69" i="3"/>
  <c r="O69" i="3" s="1"/>
  <c r="O65" i="3"/>
  <c r="I65" i="3"/>
  <c r="I60" i="3"/>
  <c r="O60" i="3" s="1"/>
  <c r="I56" i="3"/>
  <c r="O56" i="3" s="1"/>
  <c r="R55" i="3" s="1"/>
  <c r="O55" i="3" s="1"/>
  <c r="I51" i="3"/>
  <c r="O51" i="3" s="1"/>
  <c r="R50" i="3" s="1"/>
  <c r="O50" i="3" s="1"/>
  <c r="I46" i="3"/>
  <c r="O46" i="3" s="1"/>
  <c r="I42" i="3"/>
  <c r="O42" i="3" s="1"/>
  <c r="I38" i="3"/>
  <c r="O38" i="3" s="1"/>
  <c r="I34" i="3"/>
  <c r="O34" i="3" s="1"/>
  <c r="O30" i="3"/>
  <c r="I30" i="3"/>
  <c r="I26" i="3"/>
  <c r="O26" i="3" s="1"/>
  <c r="I22" i="3"/>
  <c r="O22" i="3" s="1"/>
  <c r="I17" i="3"/>
  <c r="O17" i="3" s="1"/>
  <c r="I13" i="3"/>
  <c r="O13" i="3" s="1"/>
  <c r="I9" i="3"/>
  <c r="O9" i="3" s="1"/>
  <c r="I80" i="2"/>
  <c r="O80" i="2" s="1"/>
  <c r="I76" i="2"/>
  <c r="O76" i="2" s="1"/>
  <c r="I72" i="2"/>
  <c r="O72" i="2" s="1"/>
  <c r="I68" i="2"/>
  <c r="O68" i="2" s="1"/>
  <c r="I64" i="2"/>
  <c r="O64" i="2" s="1"/>
  <c r="I60" i="2"/>
  <c r="O60" i="2" s="1"/>
  <c r="I56" i="2"/>
  <c r="O56" i="2" s="1"/>
  <c r="O51" i="2"/>
  <c r="I51" i="2"/>
  <c r="I47" i="2"/>
  <c r="O47" i="2" s="1"/>
  <c r="I43" i="2"/>
  <c r="O43" i="2" s="1"/>
  <c r="I39" i="2"/>
  <c r="O39" i="2" s="1"/>
  <c r="I35" i="2"/>
  <c r="O35" i="2" s="1"/>
  <c r="I31" i="2"/>
  <c r="O31" i="2" s="1"/>
  <c r="I26" i="2"/>
  <c r="O26" i="2" s="1"/>
  <c r="I22" i="2"/>
  <c r="O22" i="2" s="1"/>
  <c r="O18" i="2"/>
  <c r="I18" i="2"/>
  <c r="I13" i="2"/>
  <c r="O13" i="2" s="1"/>
  <c r="I9" i="2"/>
  <c r="O9" i="2" s="1"/>
  <c r="R21" i="3" l="1"/>
  <c r="O21" i="3" s="1"/>
  <c r="Q82" i="3"/>
  <c r="I82" i="3" s="1"/>
  <c r="R17" i="2"/>
  <c r="O17" i="2" s="1"/>
  <c r="R8" i="3"/>
  <c r="O8" i="3" s="1"/>
  <c r="R64" i="3"/>
  <c r="O64" i="3" s="1"/>
  <c r="R30" i="2"/>
  <c r="O30" i="2" s="1"/>
  <c r="R8" i="2"/>
  <c r="O8" i="2" s="1"/>
  <c r="R55" i="2"/>
  <c r="O55" i="2" s="1"/>
  <c r="Q64" i="3"/>
  <c r="I64" i="3" s="1"/>
  <c r="Q30" i="2"/>
  <c r="I30" i="2" s="1"/>
  <c r="Q55" i="2"/>
  <c r="I55" i="2" s="1"/>
  <c r="Q8" i="3"/>
  <c r="I8" i="3" s="1"/>
  <c r="Q50" i="3"/>
  <c r="I50" i="3" s="1"/>
  <c r="Q8" i="2"/>
  <c r="I8" i="2" s="1"/>
  <c r="Q17" i="2"/>
  <c r="I17" i="2" s="1"/>
  <c r="Q21" i="3"/>
  <c r="I21" i="3" s="1"/>
  <c r="Q55" i="3"/>
  <c r="I55" i="3" s="1"/>
  <c r="Q73" i="3"/>
  <c r="I73" i="3" s="1"/>
  <c r="O2" i="2" l="1"/>
  <c r="D10" i="1" s="1"/>
  <c r="I3" i="2"/>
  <c r="C10" i="1" s="1"/>
  <c r="I3" i="3"/>
  <c r="C11" i="1" s="1"/>
  <c r="O2" i="3"/>
  <c r="D11" i="1" s="1"/>
  <c r="E11" i="1" l="1"/>
  <c r="E10" i="1"/>
  <c r="C7" i="1" s="1"/>
  <c r="C6" i="1"/>
</calcChain>
</file>

<file path=xl/sharedStrings.xml><?xml version="1.0" encoding="utf-8"?>
<sst xmlns="http://schemas.openxmlformats.org/spreadsheetml/2006/main" count="659" uniqueCount="252">
  <si>
    <t>Firma: Firma</t>
  </si>
  <si>
    <t>Soupis objektů s DPH</t>
  </si>
  <si>
    <t>Stavba: 2019-099 - Doplnění závor na přejezdu P5460 a P5462 trati Jaroměř - Trutnov hl.n.</t>
  </si>
  <si>
    <t>Varianta: ZŘ - Základní řešení</t>
  </si>
  <si>
    <t>Odbytová cena:</t>
  </si>
  <si>
    <t>OC+DPH:</t>
  </si>
  <si>
    <t>Objekt</t>
  </si>
  <si>
    <t>Popis</t>
  </si>
  <si>
    <t>OC</t>
  </si>
  <si>
    <t>DPH</t>
  </si>
  <si>
    <t>OC+DPH</t>
  </si>
  <si>
    <t>ASPE10</t>
  </si>
  <si>
    <t>S</t>
  </si>
  <si>
    <t>Příloha k formuláři pro ocenění nabídky</t>
  </si>
  <si>
    <t>Stavba:</t>
  </si>
  <si>
    <t>2019-099</t>
  </si>
  <si>
    <t>Doplnění závor na přejezdu P5460 a P5462 trati Jaroměř - Trutnov hl.n.</t>
  </si>
  <si>
    <t>O</t>
  </si>
  <si>
    <t>Rozpočet:</t>
  </si>
  <si>
    <t>0,00</t>
  </si>
  <si>
    <t>15,00</t>
  </si>
  <si>
    <t>21,00</t>
  </si>
  <si>
    <t>3</t>
  </si>
  <si>
    <t>2</t>
  </si>
  <si>
    <t>SO 01</t>
  </si>
  <si>
    <t>Rozšíření přejezdové konstrukce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</si>
  <si>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</si>
  <si>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</si>
  <si>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</si>
  <si>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</si>
  <si>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</si>
  <si>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</si>
  <si>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</si>
  <si>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</si>
  <si>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</si>
  <si>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</si>
  <si>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</si>
  <si>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</si>
  <si>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Cena</t>
  </si>
  <si>
    <t>Jednotková</t>
  </si>
  <si>
    <t>9</t>
  </si>
  <si>
    <t>Celkem</t>
  </si>
  <si>
    <t>10</t>
  </si>
  <si>
    <t>SD</t>
  </si>
  <si>
    <t>Všeobecné podmínky:</t>
  </si>
  <si>
    <t>P</t>
  </si>
  <si>
    <t>015111</t>
  </si>
  <si>
    <t/>
  </si>
  <si>
    <t>POPLATKY ZA LIKVIDACŮ ODPADŮ NEKONTAMINOVANÝCH - 17 05 04 VYTĚŽENÉ ZEMINY A HORNINY - I. TŘÍDA TĚŽITELNOSTI</t>
  </si>
  <si>
    <t>T</t>
  </si>
  <si>
    <t>PP</t>
  </si>
  <si>
    <t>VV</t>
  </si>
  <si>
    <t>1: Dle technické zprávy, výkresových příloh projektové dokumentace, TKP staveb státních drah a výkazů materiálu projektu a souhrnných částí dokumentace stavby. 
2: 2m3*2,1t/m3</t>
  </si>
  <si>
    <t>TS</t>
  </si>
  <si>
    <t>1. Položka obsahuje: – veškeré poplatky provozovateli skládky, recyklační linky nebo jiného zařízení na zpracování nebo likvidaci odpadů související s převzetím, uložením, zpracováním nebo likvidací odpadu2. Položka neobsahuje: – náklady spojené s dopravou odpadu z místa stavby na místo převzetí provozovatelem skládky, recyklační linky nebo jiného zařízení na zpracování nebo likvidaci odpadů3. Způsob měření:Tunou se rozumí hmotnost odpadu vytříděného v souladu se zákonem č. 185/2001 Sb., o nakládání s odpady, v platném znění.</t>
  </si>
  <si>
    <t>015130</t>
  </si>
  <si>
    <t>POPLATKY ZA LIKVIDACŮ ODPADŮ NEKONTAMINOVANÝCH - 17 03 02 VYBOURANÝ ASFALTOVÝ BETON BEZ DEHTU</t>
  </si>
  <si>
    <t>1: Dle technické zprávy, výkresových příloh projektové dokumentace, TKP staveb státních drah a výkazů materiálu projektu a souhrnných částí dokumentace stavby. 
2: 0,5m2*0,15m*2,2t/m3</t>
  </si>
  <si>
    <t>Zemní práce:</t>
  </si>
  <si>
    <t>11343A</t>
  </si>
  <si>
    <t>ODSTRAN KRYTU ZPEVNĚNÝCH PLOCH S ASFALT POJIVEM VČET PODKLADU - BEZ DOPRAVY</t>
  </si>
  <si>
    <t>M3</t>
  </si>
  <si>
    <t>1: Dle technické zprávy, výkresových příloh projektové dokumentace, TKP staveb státních drah a výkazů materiálu projektu a souhrnných částí dokumentace stavby. 
2: 0,5m2*0,15m</t>
  </si>
  <si>
    <t>Položka zahrnuje veškerou manipulaci s vybouranou sutí a s vybouranými hmotami, kromě vodorovné dopravy,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</si>
  <si>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11343B</t>
  </si>
  <si>
    <t>ODSTRAN KRYTU ZPEVNĚNÝCH PLOCH S ASFALT POJIVEM VČET PODKLADU - DOPRAVA</t>
  </si>
  <si>
    <t>tkm</t>
  </si>
  <si>
    <t>1: Dle technické zprávy, výkresových příloh projektové dokumentace, TKP staveb státních drah a výkazů materiálu projektu a souhrnných částí dokumentace stavby. 
2: 0,5m2*0,15m*2,2t/m3*25km</t>
  </si>
  <si>
    <t>Položka zahrnuje samostatnou dopravu suti a vybouraných hmot. Množství se určí jako součin hmotnosti [t] a požadované vzdálenosti [km].</t>
  </si>
  <si>
    <t>18110</t>
  </si>
  <si>
    <t>ÚPRAVA PLÁNĚ SE ZHUTNĚNÍM V HORNINĚ TŘ. I</t>
  </si>
  <si>
    <t>M2</t>
  </si>
  <si>
    <t>1: Dle technické zprávy, výkresových příloh projektové dokumentace, TKP staveb státních drah a výkazů materiálu projektu a souhrnných částí dokumentace stavby. 
2: 2*2,7m2</t>
  </si>
  <si>
    <t>položka zahrnuje úpravu pláně včetně vyrovnání výškových rozdílů. Míru zhutnění určuje projekt.</t>
  </si>
  <si>
    <t>Komunikace:</t>
  </si>
  <si>
    <t>541521</t>
  </si>
  <si>
    <t>PODÉLNÝ POSUN BETONOVÉHO PRAŽCE V OSE KOLEJE</t>
  </si>
  <si>
    <t>KUS</t>
  </si>
  <si>
    <t>1: Dle technické zprávy, výkresových příloh projektové dokumentace, TKP staveb státních drah a výkazů materiálu projektu a souhrnných částí dokumentace stavby. 
2: 4ks</t>
  </si>
  <si>
    <t>1. Položka obsahuje: – odkopání kolejového lože na úroveň ložné plochy pražců – povolení upevňovadel – posunutí pražce do nové polohy – utažení upevňovadel, popř. náhradu poškozených upevňovacích prvků a podložek za užité nebo nové – nahrnutí kolejového lože zpět včetně zhutnění – směrovou a výškovou úpravu koleje – příplatky za ztížené podmínky při práci v koleji, např. překážky po stranách koleje, práci v tunelu ap.2. Položka neobsahuje: – případné doplnění štěrkového lože3. Způsob měření:Udává se počet kusů kompletní konstrukce nebo práce.</t>
  </si>
  <si>
    <t>7</t>
  </si>
  <si>
    <t>56333</t>
  </si>
  <si>
    <t>VOZOVKOVÉ VRSTVY ZE ŠTĚRKODRTI TL. DO 150MM</t>
  </si>
  <si>
    <t>- dodání kameniva předepsané kvality a zrnitosti- rozprostření a zhutnění vrstvy v předepsané tloušťce- zřízení vrstvy bez rozlišení šířky, pokládání vrstvy po etapách- nezahrnuje postřiky, nátěry</t>
  </si>
  <si>
    <t>8</t>
  </si>
  <si>
    <t>56362</t>
  </si>
  <si>
    <t>VOZOVKOVÉ VRSTVY Z RECYKLOVANÉHO MATERIÁLU TL DO 100MM</t>
  </si>
  <si>
    <t>- dodání recyklátu v požadované kvalitě- očištění podkladu- uložení recyklátu dle předepsaného technologického předpisu, zhutnění vrstvy v předepsané tloušťce- zřízení vrstvy bez rozlišení šířky, pokládání vrstvy po etapách, včetně pracovních spar a spojů- úpravu napojení, ukončení - nezahrnuje postřiky, nátěry</t>
  </si>
  <si>
    <t>572123</t>
  </si>
  <si>
    <t>INFILTRAČNÍ POSTŘIK Z EMULZE DO 1,0KG/M2</t>
  </si>
  <si>
    <t>- dodání všech předepsaných materiálů pro postřiky v předepsaném množství- provedení dle předepsaného technologického předpisu- zřízení vrstvy bez rozlišení šířky, pokládání vrstvy po etapách- úpravu napojení, ukončení</t>
  </si>
  <si>
    <t>572223</t>
  </si>
  <si>
    <t>SPOJOVACÍ POSTŘIK Z EMULZE DO 1,0KG/M2</t>
  </si>
  <si>
    <t>11</t>
  </si>
  <si>
    <t>574A01</t>
  </si>
  <si>
    <t>ASFALTOVÝ BETON PRO OBRUSNÉ VRSTVY ACO 8</t>
  </si>
  <si>
    <t>1: Dle technické zprávy, výkresových příloh projektové dokumentace, TKP staveb státních drah a výkazů materiálu projektu a souhrnných částí dokumentace stavby. 
2: 2*2,7m2*0,06m</t>
  </si>
  <si>
    <t>- dodání směsi v požadované kvalitě- očištění podkladu- uložení směsi dle předepsaného technologického předpisu, zhutnění vrstvy v předepsané tloušťce- zřízení vrstvy bez rozlišení šířky, pokládání vrstvy po etapách, včetně pracovních spar a spojů- úpravu napojení, ukončení podél obrubníků, dilatačních zařízení, odvodňovacích proužků, odvodňovačů, vpustí, šachet a pod.- nezahrnuje postřiky, nátěry- nezahrnuje těsnění podél obrubníků, dilatačních zařízení, odvodňovacích proužků, odvodňovačů, vpustí, šachet a pod.</t>
  </si>
  <si>
    <t>Ostatní práce:</t>
  </si>
  <si>
    <t>12</t>
  </si>
  <si>
    <t>916129R</t>
  </si>
  <si>
    <t>PROVIZORNÍ DOPRAVNÍ ZNAČENÍ</t>
  </si>
  <si>
    <t>KSDEN</t>
  </si>
  <si>
    <t>Provizorní dopravní značení během výstavby</t>
  </si>
  <si>
    <t>1: Dle technické zprávy, výkresových příloh projektové dokumentace, TKP staveb státních drah a výkazů materiálu projektu a souhrnných částí dokumentace stavby. 
2: 2</t>
  </si>
  <si>
    <t>položka zahrnuje sazbu za pronájem zařízení. Počet měrných jednotek se určí jako součin počtu zařízení a počtu dní použití.</t>
  </si>
  <si>
    <t>13</t>
  </si>
  <si>
    <t>917223</t>
  </si>
  <si>
    <t>SILNIČNÍ A CHODNÍKOVÉ OBRUBY Z BETONOVÝCH OBRUBNÍKŮ ŠÍŘ 100MM</t>
  </si>
  <si>
    <t>M</t>
  </si>
  <si>
    <t>1: Dle technické zprávy, výkresových příloh projektové dokumentace, TKP staveb státních drah a výkazů materiálu projektu a souhrnných částí dokumentace stavby. 
2: 6m</t>
  </si>
  <si>
    <t>Položka zahrnuje:dodání a pokládku betonových obrubníků o rozměrech předepsaných zadávací dokumentacíbetonové lože i boční betonovou opěrku.</t>
  </si>
  <si>
    <t>14</t>
  </si>
  <si>
    <t>919113</t>
  </si>
  <si>
    <t>ŘEZÁNÍ ASFALTOVÉHO KRYTU VOZOVEK TL DO 150MM</t>
  </si>
  <si>
    <t>1: Dle technické zprávy, výkresových příloh projektové dokumentace, TKP staveb státních drah a výkazů materiálu projektu a souhrnných částí dokumentace stavby. 
2: 3m</t>
  </si>
  <si>
    <t>položka zahrnuje řezání vozovkové vrstvy v předepsané tloušťce, včetně spotřeby vody</t>
  </si>
  <si>
    <t>15</t>
  </si>
  <si>
    <t>921122</t>
  </si>
  <si>
    <t>ŽELEZNIČNÍ PŘECHOD CELOPRYŽOVÝ NA BETONOVÝCH PRAŽCÍCH</t>
  </si>
  <si>
    <t>1: Dle technické zprávy, výkresových příloh projektové dokumentace, TKP staveb státních drah a výkazů materiálu projektu a souhrnných částí dokumentace stavby. 
2: 3m2</t>
  </si>
  <si>
    <t>1. Položka obsahuje: – úpravu a hutnění podloží přejezdové konstrukce – dodávku přejezdové konstrukce s veškerými prvky a částmi daného typu přejezdové konstrukce včetně závěrných zídek a jejich betonového základu dle odpovídajících vzorových listů a TKP – montáž přejezdové konstrukce z dílů a součástí na místě při přerušení železničního a silničního provozu – speciální montážní nářadí, závěsné zařízení – ochranné náběhy, koncové i mezilehlé zarážky, podélnou fixaci atd. – příplatky za ztížené podmínky vyskytující se při zřízení přejezdu, např. za překážky na straně koleje ap.2. Položka neobsahuje: – zřízení, pronájem a odstranění dopravního značení objízdné trasy – úpravy koleje (např. posun pražců, doplnění kolejového lože, směrová a výšková úprava) – silniční panely v přechodu těles a prefabrikované základy pod závěrnými zídkami – prahovou vpusť3.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</si>
  <si>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16</t>
  </si>
  <si>
    <t>921930</t>
  </si>
  <si>
    <t>ANTIKOROZNÍ PROVEDENÍ UPEVŇOVADEL A JINÉHO DROBNÉHO KOLEJIVA</t>
  </si>
  <si>
    <t>1: Dle technické zprávy, výkresových příloh projektové dokumentace, TKP staveb státních drah a výkazů materiálu projektu a souhrnných částí dokumentace stavby. 
2: 2,4m</t>
  </si>
  <si>
    <t>(Položka je příplatkovou jakožto materiálový rozdíl oproti standardnímu upevnění. Samostatně ji tedy nelze použít.)1. Položka obsahuje: – antikorozní provedení určených částí upevnění žárovým zinkováním nebo jiným vhodným způsobem ve výrobním závodu – příplatky za ztížené podmínky vyskytující se při zřízení kolejových vah, např. za překážky na straně koleje apod.2. Položka neobsahuje: – dodávku materiálu, je součástí položek zřízení koleje nebo přejezdu3. Způsob měření:Měří se metr délkový.</t>
  </si>
  <si>
    <t>17</t>
  </si>
  <si>
    <t>931312</t>
  </si>
  <si>
    <t>TĚSNĚNÍ DILATAČ SPAR ASF ZÁLIVKOU PRŮŘ DO 200MM2</t>
  </si>
  <si>
    <t>položka zahrnuje dodávku a osazení předepsaného materiálu, očištění ploch spáry před úpravou, očištění okolí spáry po úpravěnezahrnuje těsnící profil</t>
  </si>
  <si>
    <t>18</t>
  </si>
  <si>
    <t>965311R</t>
  </si>
  <si>
    <t>ROZEBRÁNÍ A ZPĚTNÁ MONTÁŽ PŘEJEZDU, PŘECHODU Z DÍLCŮ</t>
  </si>
  <si>
    <t>Rozebrání části stávající kce pro napojení</t>
  </si>
  <si>
    <t>1: Dle technické zprávy, výkresových příloh projektové dokumentace, TKP staveb státních drah a výkazů materiálu projektu a souhrnných částí dokumentace stavby. 
2: 1,52m2</t>
  </si>
  <si>
    <t>1. Položka obsahuje: – rozebrání a znovuzřízení železničního přejezdu nebo přechodu do součástí včetně hrubého očištění – naložení vybouraného materiálu na dopravní prostředek – příplatky za ztížené podmínky při práci v kolejišti, např. za překážky na straně koleje apod.2. Položka neobsahuje: – náklady na zřízení a odstranění dopravního značení objízdné trasy – odvoz vybouraného materiálu do skladu nebo na likvidaci – poplatky za likvidaci odpadů, nacení se položkami ze ssd 03. Způsob měření:Měří se půdorysná plocha (pojízdná nebo pochozí) vlastní přejezdové konstrukce tvořené daným systémem. kolejnice a žlábky se z plochy neodečítají. Do plochy se nezapočítávají ochranné klíny, prahové vpusti apod.</t>
  </si>
  <si>
    <t>SO 02</t>
  </si>
  <si>
    <t>Úprava čela propustku</t>
  </si>
  <si>
    <t>přebytečná zemina   
(čištění příkopů před a za propustkem + pročištění propustku + (odtěžená zemina položka č. 7 - zásyp okolo odláždění položka č. 8))</t>
  </si>
  <si>
    <t>1: Dle technické zprávy, výkresových příloh projektové dokumentace, TKP staveb státních drah a výkazů materiálu projektu a souhrnných částí dokumentace stavby. 
2: (10m*2m*0.25m3/m+10m*0.05m*0.2m+(2.058-2.63))*1.8t/m3</t>
  </si>
  <si>
    <t>015140</t>
  </si>
  <si>
    <t>POPLATKY ZA LIKVIDACŮ ODPADŮ NEKONTAMINOVANÝCH - 17 01 01 BETON Z DEMOLIC OBJEKTŮ, ZÁKLADŮ TV</t>
  </si>
  <si>
    <t>příkopové tvárnice</t>
  </si>
  <si>
    <t>1: Dle technické zprávy, výkresových příloh projektové dokumentace, TKP staveb státních drah a výkazů materiálu projektu a souhrnných částí dokumentace stavby. 
2: 0,15m2*1,5m*2.4t/m3</t>
  </si>
  <si>
    <t>02730</t>
  </si>
  <si>
    <t>R</t>
  </si>
  <si>
    <t>POMOC PRÁCE ZŘÍZ NEBO ZAJIŠŤ OCHRANU INŽENÝRSKÝCH SÍTÍ</t>
  </si>
  <si>
    <t>KPL</t>
  </si>
  <si>
    <t>1: Dle technické zprávy, výkresových příloh projektové dokumentace, TKP staveb státních drah a výkazů materiálu projektu a souhrnných částí dokumentace stavby. 
2: 1kpl</t>
  </si>
  <si>
    <t>zahrnuje veškeré náklady spojené s objednatelem požadovanými zařízeními</t>
  </si>
  <si>
    <t>12931</t>
  </si>
  <si>
    <t>ČIŠTĚNÍ PŘÍKOPŮ OD NÁNOSU DO 0,25M3/M</t>
  </si>
  <si>
    <t>pročištění příkopu před a za propustkem</t>
  </si>
  <si>
    <t>1: Dle technické zprávy, výkresových příloh projektové dokumentace, TKP staveb státních drah a výkazů materiálu projektu a souhrnných částí dokumentace stavby. 
2: 10m*2m</t>
  </si>
  <si>
    <t>Součástí položky je vodorovná a svislá doprava, přemístění, přeložení, manipulace s materiálem a uložení na skládku. Nezahrnuje poplatek za skládku, který se vykazuje v položce 0141** (s výjimkou malého množství  materiálu, kde je možné poplatek zahrnout do jednotkové ceny položky – tento fakt musí být uveden v doplňujícím textu k položce)</t>
  </si>
  <si>
    <t>129957</t>
  </si>
  <si>
    <t>ČIŠTĚNÍ POTRUBÍ DN DO 500MM</t>
  </si>
  <si>
    <t>pročištění propustku</t>
  </si>
  <si>
    <t>1: Dle technické zprávy, výkresových příloh projektové dokumentace, TKP staveb státních drah a výkazů materiálu projektu a souhrnných částí dokumentace stavby. 
2: 10m</t>
  </si>
  <si>
    <t>13173A</t>
  </si>
  <si>
    <t>HLOUBENÍ JAM ZAPAŽ I NEPAŽ TŘ. I - BEZ DOPRAVY</t>
  </si>
  <si>
    <t>výkopy pod odlážděním a prahy ukončení odláždění</t>
  </si>
  <si>
    <t>1: Dle technické zprávy, výkresových příloh projektové dokumentace, TKP staveb státních drah a výkazů materiálu projektu a souhrnných částí dokumentace stavby. 
2: 1,5m*2,9m*0,4m+0,3m*0,2m*(2*1,2m+2,9m)</t>
  </si>
  <si>
    <t>položka zahrnuje:-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příplatek za lepivost-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</si>
  <si>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13173B</t>
  </si>
  <si>
    <t>HLOUBENÍ JAM ZAPAŽ I NEPAŽ TŘ. I - DOPRAVA</t>
  </si>
  <si>
    <t>M3KM</t>
  </si>
  <si>
    <t>do 25 km,   
výkopy pod odlážděním a prahy ukončení odláždění</t>
  </si>
  <si>
    <t>1: Dle technické zprávy, výkresových příloh projektové dokumentace, TKP staveb státních drah a výkazů materiálu projektu a souhrnných částí dokumentace stavby. 
2: (1,5m*2,9m*0,4m+0,3m*0,2m*(2*1,2m+2,9m))*25km</t>
  </si>
  <si>
    <t>Položka zahrnuje samostatnou dopravu zeminy. Množství se určí jako součin kubatutry [m3] a požadované vzdálenosti [km].</t>
  </si>
  <si>
    <t>17411</t>
  </si>
  <si>
    <t>ZÁSYP JAM A RÝH ZEMINOU SE ZHUTNĚNÍM</t>
  </si>
  <si>
    <t>zpětný zásyp výkopu kolem odláždění a za římsou vyzískanou zeminou</t>
  </si>
  <si>
    <t>1: Dle technické zprávy, výkresových příloh projektové dokumentace, TKP staveb státních drah a výkazů materiálu projektu a souhrnných částí dokumentace stavby. 
2: 0,3m2*(2*1,5m+2,9m)+2,2m*2,3m*0,17m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</si>
  <si>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</si>
  <si>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18220</t>
  </si>
  <si>
    <t>ÚPRAVA TERÉNU A SVAHŮ PŘÍKOPŮ</t>
  </si>
  <si>
    <t>1: Dle technické zprávy, výkresových příloh projektové dokumentace, TKP staveb státních drah a výkazů materiálu projektu a souhrnných částí dokumentace stavby. 
2: 15m2*0.1m</t>
  </si>
  <si>
    <t>položka zahrnuje:nutné přemístění zeminy z dočasných skládek vzdálených do 50m, rozprostření ve svahu přes 1:5</t>
  </si>
  <si>
    <t>18241</t>
  </si>
  <si>
    <t>ZALOŽENÍ TRÁVNÍKU RUČNÍM VÝSEVEM</t>
  </si>
  <si>
    <t>v okolí vtoku propustku</t>
  </si>
  <si>
    <t>1: Dle technické zprávy, výkresových příloh projektové dokumentace, TKP staveb státních drah a výkazů materiálu projektu a souhrnných částí dokumentace stavby. 
2: 15m2</t>
  </si>
  <si>
    <t>Zahrnuje dodání předepsané travní směsi, její výsev na ornici, zalévání, první pokosení, to vše bez ohledu na sklon terénu</t>
  </si>
  <si>
    <t>Základy:</t>
  </si>
  <si>
    <t>285392</t>
  </si>
  <si>
    <t>DODATEČNÉ KOTVENÍ VLEPENÍM BETONÁŘSKÉ VÝZTUŽE D DO 16MM DO VRTŮ</t>
  </si>
  <si>
    <t>6 kusů kotevních trnů do stávajícího čela, vrty D=20 mm, pruty D=12 mm, pojivo: epoxidová pryskyřice</t>
  </si>
  <si>
    <t>1: Dle technické zprávy, výkresových příloh projektové dokumentace, TKP staveb státních drah a výkazů materiálu projektu a souhrnných částí dokumentace stavby. 
2: 6ks</t>
  </si>
  <si>
    <t>Položka zahrnuje:dodání výztuže předepsaného profilu a předepsané délky (do 600mm)provedení vrtu předepsaného profilu a předepsané délky (do 300mm)vsunutí výztuže do vyvrtaného profilu a její zalepení předepsaným pojivempřípadně nutné lešení</t>
  </si>
  <si>
    <t>Svislé konstrukce (a kompletní):</t>
  </si>
  <si>
    <t>317326</t>
  </si>
  <si>
    <t>ŘÍMSY ZE ŽELEZOBETONU DO C35/45</t>
  </si>
  <si>
    <t>nová římsa na vtokovém čele</t>
  </si>
  <si>
    <t>1: Dle technické zprávy, výkresových příloh projektové dokumentace, TKP staveb státních drah a výkazů materiálu projektu a souhrnných částí dokumentace stavby. 
2: 0,426m2</t>
  </si>
  <si>
    <t>položka zahrnuje:-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</si>
  <si>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317365</t>
  </si>
  <si>
    <t>VÝZTUŽ ŘÍMS Z OCELI 10505, B500B</t>
  </si>
  <si>
    <t>1: Dle technické zprávy, výkresových příloh projektové dokumentace, TKP staveb státních drah a výkazů materiálu projektu a souhrnných částí dokumentace stavby. 
2: 44,98kg/1000</t>
  </si>
  <si>
    <t>položka zahrnuje: - dodání betonářské výztuže v požadované kvalitě, stříhání, řezání, ohýbání a spojování do všech požadovaných tvarů (vč. armakošů) a uložení s požadovaným zajištěním polohy a krytí výztuže betonem,- veškeré svary nebo jiné spoje výztuže,- pomocné konstrukce a práce pro osazení a upevnění výztuže,- zednické výpomoci pro montáž betonářské výztuže,- úpravy výztuže pro osazení doplňkových konstrukcí,- ochranu výztuže do doby jejího zabetonování,- úpravy výztuže pro zřízení železobetonových kloubů, kotevních prvků, závěsných ok a doplňkových konstrukcí,- veškerá opatření pro zajištění soudržnosti výztuže a betonu,- vodivé propojení výztuže, které je součástí ochrany konstrukce proti vlivům bludných proudů, vyvedení do měřících skříní nebo míst pro měření bludných proudů (vlastní měřící skříně se uvádějí položkami SD 74)- povrchovou antikorozní úpravu výztuže,- separaci výztuže,- osazení měřících zařízení a úpravy pro ně,- osazení měřících skříní nebo míst pro měření bludných proudů.</t>
  </si>
  <si>
    <t>Vodorovné konstrukce:</t>
  </si>
  <si>
    <t>45131</t>
  </si>
  <si>
    <t>PODKL A VÝPLŇ VRSTVY Z PROST BET</t>
  </si>
  <si>
    <t>lože pod dlažbu, suchý beton</t>
  </si>
  <si>
    <t>1: Dle technické zprávy, výkresových příloh projektové dokumentace, TKP staveb státních drah a výkazů materiálu projektu a souhrnných částí dokumentace stavby. 
2: 2,9m*1,5m*0,15m+1,7m*0,3m*0,3m</t>
  </si>
  <si>
    <t>- dodání  čerstvého  betonu  (betonové  směsi)  požadované  kvality,  jeho  uložení  do požadovaného tvaru při jakékoliv hustotě výztuže, konzistenci čerstvého betonu a způsobu hutnění, ošetření a ochranu betonu,- zhotovení nepropustného, mrazuvzdorného betonu a betonu požadované trvanlivosti a vlastností,- užití potřebných přísad a technologií výroby betonu,- zřízení pracovních a dilatačních spar, včetně potřebných úprav, výplně, vložek, opracování, očištění a ošetření,- bednění  požadovaných  konstr. (i ztracené) s úpravou  dle požadované  kvality povrchu betonu, včetně odbedňovacích a odskružovacích prostředků,- podpěrné  konstr. (skruže) a lešení všech druhů pro bednění, uložení čerstvého betonu, výztuže a doplňkových konstr., vč. požadovaných otvorů, ochranných a bezpečnostních opatření a základů těchto konstrukcí a lešení,- vytvoření kotevních čel, kapes, nálitků, a sedel,- zřízení  všech  požadovaných  otvorů, kapes, výklenků, prostupů, dutin, drážek a pod., vč. ztížení práce a úprav  kolem nich,- úpravy pro osazení výztuže, doplňkových konstrukcí a vybavení,- úpravy povrchu pro položení požadované izolace, povlaků a nátěrů, případně vyspravení,- ztížení práce u kabelových a injektážních trubek a ostatních zařízení osazovaných do betonu,- konstrukce betonových kloubů, upevnění kotevních prvků a doplňkových konstrukcí,- nátěry zabraňující soudržnost betonu a bednění,- výplň, těsnění  a tmelení spar a spojů,- opatření  povrchů  betonu  izolací  proti zemní vlhkosti v částech, kde přijdou do styku se zeminou nebo kamenivem,- případné zřízení spojovací vrstvy u základů,- úpravy pro osazení zařízení ochrany konstrukce proti vlivu bludných proudů</t>
  </si>
  <si>
    <t>465512</t>
  </si>
  <si>
    <t>DLAŽBY Z LOMOVÉHO KAMENE NA MC</t>
  </si>
  <si>
    <t>do betonového lože</t>
  </si>
  <si>
    <t>1: Dle technické zprávy, výkresových příloh projektové dokumentace, TKP staveb státních drah a výkazů materiálu projektu a souhrnných částí dokumentace stavby. 
2: 2,9m*1,5m*0,25m</t>
  </si>
  <si>
    <t>položka zahrnuje:- nutné zemní práce (svahování, úpravu pláně a pod.)- zřízení spojovací vrstvy- zřízení lože dlažby z cementové malty předepsané kvality a předepsané tloušťky- dodávku a položení dlažby z lomového kamene do předepsaného tvaru- spárování, těsnění, tmelení a vyplnění spar MC případně s vyklínováním- úprava povrchu pro odvedení srážkové vody- nezahrnuje podklad pod dlažbu, vykazuje se samostatně položkami SD 45</t>
  </si>
  <si>
    <t>Přidružená stavební výroba:</t>
  </si>
  <si>
    <t>711111</t>
  </si>
  <si>
    <t>IZOLACE BĚŽNÝCH KONSTRUKCÍ PROTI ZEMNÍ VLHKOSTI ASFALTOVÝMI NÁTĚRY</t>
  </si>
  <si>
    <t>rubová strana římsy, 3 vrstvy</t>
  </si>
  <si>
    <t>1: Dle technické zprávy, výkresových příloh projektové dokumentace, TKP staveb státních drah a výkazů materiálu projektu a souhrnných částí dokumentace stavby. 
2: (0,35m*2,5m+(0,3m*0,35m/2)*2ks)*3ks</t>
  </si>
  <si>
    <t>položka zahrnuje:- dodání  předepsaného izolačního materiálu- očištění a ošetření podkladu, zadávací dokumentace může zahrnout i případné vyspravení- zřízení izolace jako kompletního povlaku, případně komplet. soustavy nebo systému podle příslušného  technolog. předpisu- zřízení izolace i jednotlivých vrstev po etapách, včetně pracovních spár a spojů- úprava u okrajů, rohů, hran, dilatačních i pracovních spojů, kotev, obrubníků, dilatačních zařízení, odvodnění, otvorů, neizolovaných míst a pod.- zajištění odvodnění povrchu izolace, včetně odvodnění nejnižších míst, pokud dokumentace pro zadání stavby nestanoví jinak- ochrana izolace do doby zřízení definitivní ochranné vrstvy nebo konstrukce- úprava, očištění a ošetření prostoru kolem izolace- provedení požadovaných zkoušek- nezahrnuje ochranné vrstvy, např. geotextilii</t>
  </si>
  <si>
    <t>78385</t>
  </si>
  <si>
    <t>NÁTĚRY BETON KONSTR TYP S6 (OS-DII)</t>
  </si>
  <si>
    <t>povrch římsy</t>
  </si>
  <si>
    <t>1: Dle technické zprávy, výkresových příloh projektové dokumentace, TKP staveb státních drah a výkazů materiálu projektu a souhrnných částí dokumentace stavby. 
2: 3,65m2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</si>
  <si>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</si>
  <si>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93631</t>
  </si>
  <si>
    <t>DROBNÉ DOPLŇK KONSTR BETON MONOLIT</t>
  </si>
  <si>
    <t>fabionek na rubové straně římsy</t>
  </si>
  <si>
    <t>1: Dle technické zprávy, výkresových příloh projektové dokumentace, TKP staveb státních drah a výkazů materiálu projektu a souhrnných částí dokumentace stavby. 
2: (0,1m*0,1m)*2*2,5m</t>
  </si>
  <si>
    <t>19</t>
  </si>
  <si>
    <t>938445</t>
  </si>
  <si>
    <t>OČIŠTĚNÍ ZDIVA OTRYSKÁNÍM ABRAZIVNÍM VODNÍM PAPRSKEM</t>
  </si>
  <si>
    <t>pracovní spára + pohledové části vtokového čela + výtok propustku (čelo a obetonování a tvárnicemi)</t>
  </si>
  <si>
    <t>1: Dle technické zprávy, výkresových příloh projektové dokumentace, TKP staveb státních drah a výkazů materiálu projektu a souhrnných částí dokumentace stavby. 
2: (2,5m*0,48m)+(0,75m2)+(0,75m2+2,4m*1,5m)</t>
  </si>
  <si>
    <t>položka zahrnuje očištění předepsaným způsobem včetně odklizení vzniklého odpadu</t>
  </si>
  <si>
    <t>20</t>
  </si>
  <si>
    <t>96611A</t>
  </si>
  <si>
    <t>BOURÁNÍ KONSTRUKCÍ Z BETONOVÝCH DÍLCŮ - BEZ DOPRAVY</t>
  </si>
  <si>
    <t>1: Dle technické zprávy, výkresových příloh projektové dokumentace, TKP staveb státních drah a výkazů materiálu projektu a souhrnných částí dokumentace stavby. 
2: 0,15m2*1,5m</t>
  </si>
  <si>
    <t>položka zahrnuje:- rozbourání konstrukce bez ohledu na použitou technologii- veškeré pomocné konstrukce (lešení a pod.)-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položce)- veškeré další práce plynoucí z technologického předpisu a z platných předpisů</t>
  </si>
  <si>
    <t>21</t>
  </si>
  <si>
    <t>R931332</t>
  </si>
  <si>
    <t>TĚSNĚNÍ DILATAČNÍCH SPAR TMELEM PRŮŘEZU DO 200MM2</t>
  </si>
  <si>
    <t>spára mezi stávajícím čelem a novou římsou,   
trvale pružný tmel odolný vůči UV záření</t>
  </si>
  <si>
    <t>1: Dle technické zprávy, výkresových příloh projektové dokumentace, TKP staveb státních drah a výkazů materiálu projektu a souhrnných částí dokumentace stavby. 
2: 2,5m</t>
  </si>
  <si>
    <t>22</t>
  </si>
  <si>
    <t>R93631</t>
  </si>
  <si>
    <t>tabulka letopočtu do bednění</t>
  </si>
  <si>
    <t>1: Dle technické zprávy, výkresových příloh projektové dokumentace, TKP staveb státních drah a výkazů materiálu projektu a souhrnných částí dokumentace stavby. 
2: 1ks</t>
  </si>
  <si>
    <t>23</t>
  </si>
  <si>
    <t>R96611B</t>
  </si>
  <si>
    <t>BOURÁNÍ KONSTRUKCÍ Z BETONOVÝCH DÍLCŮ - DOPRAVA</t>
  </si>
  <si>
    <t>do 25 km</t>
  </si>
  <si>
    <t>1: Dle technické zprávy, výkresových příloh projektové dokumentace, TKP staveb státních drah a výkazů materiálu projektu a souhrnných částí dokumentace stavby. 
2: 0,15m2*1,5m*25km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</si>
</sst>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2" formatCode="_-* #,##0\ &quot;Kč&quot;_-;\-* #,##0\ &quot;Kč&quot;_-;_-* &quot;-&quot;\ &quot;Kč&quot;_-;_-@_-"/>
    <numFmt numFmtId="41" formatCode="_-* #,##0\ _K_č_-;\-* #,##0\ _K_č_-;_-* &quot;-&quot;\ _K_č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0"/>
  </numFmts>
  <fonts count="8" x14ac:knownFonts="1">
    <font>
      <sz val="10"/>
      <name val="Arial"/>
    </font>
    <font>
      <b/>
      <sz val="16"/>
      <color rgb="FF000000"/>
      <name val="Arial"/>
    </font>
    <font>
      <b/>
      <sz val="16"/>
      <name val="Arial"/>
    </font>
    <font>
      <b/>
      <sz val="10"/>
      <name val="Arial"/>
    </font>
    <font>
      <sz val="10"/>
      <color rgb="FFFFFFFF"/>
      <name val="Arial"/>
    </font>
    <font>
      <b/>
      <sz val="11"/>
      <name val="Arial"/>
    </font>
    <font>
      <i/>
      <sz val="10"/>
      <name val="Arial"/>
    </font>
    <font>
      <sz val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9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1" fontId="7" fillId="0" borderId="0" applyFont="0" applyFill="0" applyBorder="0" applyAlignment="0" applyProtection="0"/>
    <xf numFmtId="0" fontId="7" fillId="0" borderId="0"/>
  </cellStyleXfs>
  <cellXfs count="40">
    <xf numFmtId="0" fontId="0" fillId="0" borderId="0" xfId="0"/>
    <xf numFmtId="0" fontId="4" fillId="3" borderId="1" xfId="6" applyFont="1" applyFill="1" applyBorder="1" applyAlignment="1">
      <alignment horizontal="center" vertical="center" wrapText="1"/>
    </xf>
    <xf numFmtId="0" fontId="0" fillId="2" borderId="2" xfId="6" applyFont="1" applyFill="1" applyBorder="1"/>
    <xf numFmtId="0" fontId="5" fillId="2" borderId="2" xfId="6" applyFont="1" applyFill="1" applyBorder="1" applyAlignment="1">
      <alignment horizontal="right"/>
    </xf>
    <xf numFmtId="0" fontId="5" fillId="2" borderId="0" xfId="6" applyFont="1" applyFill="1" applyAlignment="1">
      <alignment horizontal="right"/>
    </xf>
    <xf numFmtId="0" fontId="2" fillId="2" borderId="0" xfId="6" applyFont="1" applyFill="1"/>
    <xf numFmtId="0" fontId="1" fillId="2" borderId="0" xfId="6" applyFont="1" applyFill="1" applyAlignment="1">
      <alignment horizontal="center" vertical="center"/>
    </xf>
    <xf numFmtId="0" fontId="0" fillId="2" borderId="0" xfId="6" applyFont="1" applyFill="1"/>
    <xf numFmtId="0" fontId="0" fillId="2" borderId="0" xfId="6" applyFont="1" applyFill="1"/>
    <xf numFmtId="0" fontId="1" fillId="2" borderId="0" xfId="6" applyFont="1" applyFill="1" applyAlignment="1">
      <alignment horizontal="center" vertical="center"/>
    </xf>
    <xf numFmtId="0" fontId="3" fillId="2" borderId="0" xfId="6" applyFont="1" applyFill="1" applyAlignment="1">
      <alignment horizontal="right"/>
    </xf>
    <xf numFmtId="0" fontId="4" fillId="3" borderId="1" xfId="6" applyFont="1" applyFill="1" applyBorder="1" applyAlignment="1">
      <alignment horizontal="center"/>
    </xf>
    <xf numFmtId="0" fontId="0" fillId="2" borderId="2" xfId="6" applyFont="1" applyFill="1" applyBorder="1"/>
    <xf numFmtId="4" fontId="3" fillId="2" borderId="0" xfId="6" applyNumberFormat="1" applyFont="1" applyFill="1" applyAlignment="1">
      <alignment horizontal="right"/>
    </xf>
    <xf numFmtId="0" fontId="0" fillId="2" borderId="1" xfId="6" applyFont="1" applyFill="1" applyBorder="1" applyAlignment="1">
      <alignment horizontal="center"/>
    </xf>
    <xf numFmtId="0" fontId="0" fillId="2" borderId="3" xfId="6" applyFont="1" applyFill="1" applyBorder="1"/>
    <xf numFmtId="0" fontId="5" fillId="2" borderId="0" xfId="6" applyFont="1" applyFill="1"/>
    <xf numFmtId="0" fontId="5" fillId="2" borderId="0" xfId="6" applyFont="1" applyFill="1" applyAlignment="1">
      <alignment horizontal="left"/>
    </xf>
    <xf numFmtId="0" fontId="4" fillId="3" borderId="1" xfId="6" applyFont="1" applyFill="1" applyBorder="1" applyAlignment="1">
      <alignment horizontal="center" vertical="center" wrapText="1"/>
    </xf>
    <xf numFmtId="0" fontId="5" fillId="2" borderId="2" xfId="6" applyFont="1" applyFill="1" applyBorder="1"/>
    <xf numFmtId="0" fontId="5" fillId="2" borderId="2" xfId="6" applyFont="1" applyFill="1" applyBorder="1" applyAlignment="1">
      <alignment horizontal="left"/>
    </xf>
    <xf numFmtId="0" fontId="0" fillId="2" borderId="5" xfId="6" applyFont="1" applyFill="1" applyBorder="1"/>
    <xf numFmtId="0" fontId="0" fillId="0" borderId="1" xfId="6" applyFont="1" applyBorder="1" applyAlignment="1">
      <alignment horizontal="left"/>
    </xf>
    <xf numFmtId="4" fontId="0" fillId="0" borderId="1" xfId="6" applyNumberFormat="1" applyFont="1" applyBorder="1" applyAlignment="1">
      <alignment horizontal="right"/>
    </xf>
    <xf numFmtId="0" fontId="0" fillId="0" borderId="1" xfId="6" applyFont="1" applyBorder="1"/>
    <xf numFmtId="0" fontId="3" fillId="2" borderId="5" xfId="6" applyFont="1" applyFill="1" applyBorder="1" applyAlignment="1">
      <alignment horizontal="right"/>
    </xf>
    <xf numFmtId="0" fontId="3" fillId="2" borderId="5" xfId="6" applyFont="1" applyFill="1" applyBorder="1" applyAlignment="1">
      <alignment wrapText="1"/>
    </xf>
    <xf numFmtId="4" fontId="3" fillId="2" borderId="5" xfId="6" applyNumberFormat="1" applyFont="1" applyFill="1" applyBorder="1" applyAlignment="1">
      <alignment horizontal="center"/>
    </xf>
    <xf numFmtId="0" fontId="0" fillId="0" borderId="1" xfId="6" applyFont="1" applyBorder="1" applyAlignment="1">
      <alignment horizontal="right"/>
    </xf>
    <xf numFmtId="0" fontId="0" fillId="0" borderId="1" xfId="6" applyFont="1" applyBorder="1" applyAlignment="1">
      <alignment wrapText="1"/>
    </xf>
    <xf numFmtId="0" fontId="0" fillId="0" borderId="1" xfId="6" applyFont="1" applyBorder="1" applyAlignment="1">
      <alignment horizontal="center"/>
    </xf>
    <xf numFmtId="164" fontId="0" fillId="0" borderId="1" xfId="6" applyNumberFormat="1" applyFont="1" applyBorder="1" applyAlignment="1">
      <alignment horizontal="center"/>
    </xf>
    <xf numFmtId="4" fontId="0" fillId="0" borderId="1" xfId="6" applyNumberFormat="1" applyFont="1" applyBorder="1" applyAlignment="1">
      <alignment horizontal="center"/>
    </xf>
    <xf numFmtId="0" fontId="0" fillId="0" borderId="4" xfId="6" applyFont="1" applyBorder="1" applyAlignment="1">
      <alignment vertical="top"/>
    </xf>
    <xf numFmtId="0" fontId="0" fillId="0" borderId="1" xfId="6" applyFont="1" applyBorder="1" applyAlignment="1">
      <alignment horizontal="left" vertical="center" wrapText="1"/>
    </xf>
    <xf numFmtId="0" fontId="0" fillId="0" borderId="0" xfId="6" applyFont="1" applyAlignment="1">
      <alignment vertical="top"/>
    </xf>
    <xf numFmtId="0" fontId="6" fillId="0" borderId="1" xfId="6" applyFont="1" applyBorder="1" applyAlignment="1">
      <alignment horizontal="left" vertical="center" wrapText="1"/>
    </xf>
    <xf numFmtId="0" fontId="3" fillId="2" borderId="2" xfId="6" applyFont="1" applyFill="1" applyBorder="1" applyAlignment="1">
      <alignment horizontal="right"/>
    </xf>
    <xf numFmtId="4" fontId="3" fillId="2" borderId="2" xfId="6" applyNumberFormat="1" applyFont="1" applyFill="1" applyBorder="1" applyAlignment="1">
      <alignment horizontal="center"/>
    </xf>
    <xf numFmtId="4" fontId="0" fillId="2" borderId="1" xfId="6" applyNumberFormat="1" applyFont="1" applyFill="1" applyBorder="1" applyAlignment="1">
      <alignment horizontal="center"/>
    </xf>
  </cellXfs>
  <cellStyles count="7">
    <cellStyle name="Comma" xfId="4"/>
    <cellStyle name="Comma [0]" xfId="5"/>
    <cellStyle name="Currency" xfId="2"/>
    <cellStyle name="Currency [0]" xfId="3"/>
    <cellStyle name="Normal" xfId="6"/>
    <cellStyle name="Normální" xfId="0" builtinId="0"/>
    <cellStyle name="Percent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"/>
  <sheetViews>
    <sheetView tabSelected="1" workbookViewId="0">
      <selection activeCell="D18" sqref="D18"/>
    </sheetView>
  </sheetViews>
  <sheetFormatPr defaultColWidth="9.140625" defaultRowHeight="12.75" customHeight="1" x14ac:dyDescent="0.2"/>
  <cols>
    <col min="1" max="1" width="25.7109375" customWidth="1"/>
    <col min="2" max="2" width="66.7109375" customWidth="1"/>
    <col min="3" max="5" width="20.7109375" customWidth="1"/>
  </cols>
  <sheetData>
    <row r="1" spans="1:5" ht="12.75" customHeight="1" x14ac:dyDescent="0.2">
      <c r="A1" s="7"/>
      <c r="B1" s="8" t="s">
        <v>0</v>
      </c>
      <c r="C1" s="8"/>
      <c r="D1" s="8"/>
      <c r="E1" s="8"/>
    </row>
    <row r="2" spans="1:5" ht="12.75" customHeight="1" x14ac:dyDescent="0.2">
      <c r="A2" s="7"/>
      <c r="B2" s="6" t="s">
        <v>1</v>
      </c>
      <c r="C2" s="8"/>
      <c r="D2" s="8"/>
      <c r="E2" s="8"/>
    </row>
    <row r="3" spans="1:5" ht="20.100000000000001" customHeight="1" x14ac:dyDescent="0.2">
      <c r="A3" s="7"/>
      <c r="B3" s="7"/>
      <c r="C3" s="8"/>
      <c r="D3" s="8"/>
      <c r="E3" s="8"/>
    </row>
    <row r="4" spans="1:5" ht="20.100000000000001" customHeight="1" x14ac:dyDescent="0.3">
      <c r="A4" s="8"/>
      <c r="B4" s="5" t="s">
        <v>2</v>
      </c>
      <c r="C4" s="7"/>
      <c r="D4" s="7"/>
      <c r="E4" s="8"/>
    </row>
    <row r="5" spans="1:5" ht="12.75" customHeight="1" x14ac:dyDescent="0.2">
      <c r="A5" s="8"/>
      <c r="B5" s="7" t="s">
        <v>3</v>
      </c>
      <c r="C5" s="7"/>
      <c r="D5" s="7"/>
      <c r="E5" s="8"/>
    </row>
    <row r="6" spans="1:5" ht="12.75" customHeight="1" x14ac:dyDescent="0.2">
      <c r="A6" s="8"/>
      <c r="B6" s="10" t="s">
        <v>4</v>
      </c>
      <c r="C6" s="13">
        <f>SUM(C10:C11)</f>
        <v>0</v>
      </c>
      <c r="D6" s="8"/>
      <c r="E6" s="8"/>
    </row>
    <row r="7" spans="1:5" ht="12.75" customHeight="1" x14ac:dyDescent="0.2">
      <c r="A7" s="8"/>
      <c r="B7" s="10" t="s">
        <v>5</v>
      </c>
      <c r="C7" s="13">
        <f>SUM(E10:E11)</f>
        <v>0</v>
      </c>
      <c r="D7" s="8"/>
      <c r="E7" s="8"/>
    </row>
    <row r="8" spans="1:5" ht="12.75" customHeight="1" x14ac:dyDescent="0.2">
      <c r="A8" s="12"/>
      <c r="B8" s="12"/>
      <c r="C8" s="12"/>
      <c r="D8" s="12"/>
      <c r="E8" s="12"/>
    </row>
    <row r="9" spans="1:5" ht="12.75" customHeight="1" x14ac:dyDescent="0.2">
      <c r="A9" s="11" t="s">
        <v>6</v>
      </c>
      <c r="B9" s="11" t="s">
        <v>7</v>
      </c>
      <c r="C9" s="11" t="s">
        <v>8</v>
      </c>
      <c r="D9" s="11" t="s">
        <v>9</v>
      </c>
      <c r="E9" s="11" t="s">
        <v>10</v>
      </c>
    </row>
    <row r="10" spans="1:5" ht="12.75" customHeight="1" x14ac:dyDescent="0.2">
      <c r="A10" s="22" t="s">
        <v>24</v>
      </c>
      <c r="B10" s="22" t="s">
        <v>25</v>
      </c>
      <c r="C10" s="23">
        <f>'SO 01'!I3</f>
        <v>0</v>
      </c>
      <c r="D10" s="23">
        <f>'SO 01'!O2</f>
        <v>0</v>
      </c>
      <c r="E10" s="23">
        <f>C10+D10</f>
        <v>0</v>
      </c>
    </row>
    <row r="11" spans="1:5" ht="12.75" customHeight="1" x14ac:dyDescent="0.2">
      <c r="A11" s="22" t="s">
        <v>137</v>
      </c>
      <c r="B11" s="22" t="s">
        <v>138</v>
      </c>
      <c r="C11" s="23">
        <f>'SO 02'!I3</f>
        <v>0</v>
      </c>
      <c r="D11" s="23">
        <f>'SO 02'!O2</f>
        <v>0</v>
      </c>
      <c r="E11" s="23">
        <f>C11+D11</f>
        <v>0</v>
      </c>
    </row>
  </sheetData>
  <mergeCells count="4">
    <mergeCell ref="A1:A3"/>
    <mergeCell ref="B2:B3"/>
    <mergeCell ref="B4:D4"/>
    <mergeCell ref="B5:D5"/>
  </mergeCells>
  <pageMargins left="0.75" right="0.75" top="1" bottom="1" header="0.5" footer="0.5"/>
  <pageSetup paperSize="9" orientation="portrait" horizontalDpi="300" verticalDpi="30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83"/>
  <sheetViews>
    <sheetView workbookViewId="0">
      <pane ySplit="7" topLeftCell="A8" activePane="bottomLeft" state="frozen"/>
      <selection pane="bottomLeft" activeCell="J9" sqref="J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0+O8+O17+O30+O55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24</v>
      </c>
      <c r="I3" s="39">
        <f>0+I8+I17+I30+I55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24</v>
      </c>
      <c r="D4" s="2"/>
      <c r="E4" s="20" t="s">
        <v>25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</f>
        <v>0</v>
      </c>
      <c r="R8">
        <f>0+O9+O13</f>
        <v>0</v>
      </c>
    </row>
    <row r="9" spans="1:18" ht="25.5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4.2</v>
      </c>
      <c r="H9" s="32"/>
      <c r="I9" s="32">
        <f>ROUND(ROUND(H9,2)*ROUND(G9,3),2)</f>
        <v>0</v>
      </c>
      <c r="O9">
        <f>(I9*21)/100</f>
        <v>0</v>
      </c>
      <c r="P9" t="s">
        <v>23</v>
      </c>
    </row>
    <row r="10" spans="1:18" x14ac:dyDescent="0.2">
      <c r="A10" s="33" t="s">
        <v>50</v>
      </c>
      <c r="E10" s="34" t="s">
        <v>47</v>
      </c>
    </row>
    <row r="11" spans="1:18" ht="51" x14ac:dyDescent="0.2">
      <c r="A11" s="35" t="s">
        <v>51</v>
      </c>
      <c r="E11" s="36" t="s">
        <v>52</v>
      </c>
    </row>
    <row r="12" spans="1:18" ht="89.25" x14ac:dyDescent="0.2">
      <c r="A12" t="s">
        <v>53</v>
      </c>
      <c r="E12" s="34" t="s">
        <v>54</v>
      </c>
    </row>
    <row r="13" spans="1:18" ht="25.5" x14ac:dyDescent="0.2">
      <c r="A13" s="24" t="s">
        <v>45</v>
      </c>
      <c r="B13" s="28" t="s">
        <v>23</v>
      </c>
      <c r="C13" s="28" t="s">
        <v>55</v>
      </c>
      <c r="D13" s="24" t="s">
        <v>47</v>
      </c>
      <c r="E13" s="29" t="s">
        <v>56</v>
      </c>
      <c r="F13" s="30" t="s">
        <v>49</v>
      </c>
      <c r="G13" s="31">
        <v>0.16500000000000001</v>
      </c>
      <c r="H13" s="32"/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47</v>
      </c>
    </row>
    <row r="15" spans="1:18" ht="51" x14ac:dyDescent="0.2">
      <c r="A15" s="35" t="s">
        <v>51</v>
      </c>
      <c r="E15" s="36" t="s">
        <v>57</v>
      </c>
    </row>
    <row r="16" spans="1:18" ht="89.25" x14ac:dyDescent="0.2">
      <c r="A16" t="s">
        <v>53</v>
      </c>
      <c r="E16" s="34" t="s">
        <v>54</v>
      </c>
    </row>
    <row r="17" spans="1:18" ht="12.75" customHeight="1" x14ac:dyDescent="0.2">
      <c r="A17" s="12" t="s">
        <v>43</v>
      </c>
      <c r="B17" s="12"/>
      <c r="C17" s="37" t="s">
        <v>29</v>
      </c>
      <c r="D17" s="12"/>
      <c r="E17" s="26" t="s">
        <v>58</v>
      </c>
      <c r="F17" s="12"/>
      <c r="G17" s="12"/>
      <c r="H17" s="12"/>
      <c r="I17" s="38">
        <f>0+Q17</f>
        <v>0</v>
      </c>
      <c r="O17">
        <f>0+R17</f>
        <v>0</v>
      </c>
      <c r="Q17">
        <f>0+I18+I22+I26</f>
        <v>0</v>
      </c>
      <c r="R17">
        <f>0+O18+O22+O26</f>
        <v>0</v>
      </c>
    </row>
    <row r="18" spans="1:18" ht="25.5" x14ac:dyDescent="0.2">
      <c r="A18" s="24" t="s">
        <v>45</v>
      </c>
      <c r="B18" s="28" t="s">
        <v>22</v>
      </c>
      <c r="C18" s="28" t="s">
        <v>59</v>
      </c>
      <c r="D18" s="24" t="s">
        <v>47</v>
      </c>
      <c r="E18" s="29" t="s">
        <v>60</v>
      </c>
      <c r="F18" s="30" t="s">
        <v>61</v>
      </c>
      <c r="G18" s="31">
        <v>7.4999999999999997E-2</v>
      </c>
      <c r="H18" s="32"/>
      <c r="I18" s="32">
        <f>ROUND(ROUND(H18,2)*ROUND(G18,3),2)</f>
        <v>0</v>
      </c>
      <c r="O18">
        <f>(I18*21)/100</f>
        <v>0</v>
      </c>
      <c r="P18" t="s">
        <v>23</v>
      </c>
    </row>
    <row r="19" spans="1:18" x14ac:dyDescent="0.2">
      <c r="A19" s="33" t="s">
        <v>50</v>
      </c>
      <c r="E19" s="34" t="s">
        <v>47</v>
      </c>
    </row>
    <row r="20" spans="1:18" ht="51" x14ac:dyDescent="0.2">
      <c r="A20" s="35" t="s">
        <v>51</v>
      </c>
      <c r="E20" s="36" t="s">
        <v>62</v>
      </c>
    </row>
    <row r="21" spans="1:18" ht="63.75" x14ac:dyDescent="0.2">
      <c r="A21" t="s">
        <v>53</v>
      </c>
      <c r="E21" s="34" t="s">
        <v>63</v>
      </c>
    </row>
    <row r="22" spans="1:18" ht="25.5" x14ac:dyDescent="0.2">
      <c r="A22" s="24" t="s">
        <v>45</v>
      </c>
      <c r="B22" s="28" t="s">
        <v>33</v>
      </c>
      <c r="C22" s="28" t="s">
        <v>64</v>
      </c>
      <c r="D22" s="24" t="s">
        <v>47</v>
      </c>
      <c r="E22" s="29" t="s">
        <v>65</v>
      </c>
      <c r="F22" s="30" t="s">
        <v>66</v>
      </c>
      <c r="G22" s="31">
        <v>4.125</v>
      </c>
      <c r="H22" s="32"/>
      <c r="I22" s="32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3" t="s">
        <v>50</v>
      </c>
      <c r="E23" s="34" t="s">
        <v>47</v>
      </c>
    </row>
    <row r="24" spans="1:18" ht="51" x14ac:dyDescent="0.2">
      <c r="A24" s="35" t="s">
        <v>51</v>
      </c>
      <c r="E24" s="36" t="s">
        <v>67</v>
      </c>
    </row>
    <row r="25" spans="1:18" ht="25.5" x14ac:dyDescent="0.2">
      <c r="A25" t="s">
        <v>53</v>
      </c>
      <c r="E25" s="34" t="s">
        <v>68</v>
      </c>
    </row>
    <row r="26" spans="1:18" x14ac:dyDescent="0.2">
      <c r="A26" s="24" t="s">
        <v>45</v>
      </c>
      <c r="B26" s="28" t="s">
        <v>35</v>
      </c>
      <c r="C26" s="28" t="s">
        <v>69</v>
      </c>
      <c r="D26" s="24" t="s">
        <v>47</v>
      </c>
      <c r="E26" s="29" t="s">
        <v>70</v>
      </c>
      <c r="F26" s="30" t="s">
        <v>71</v>
      </c>
      <c r="G26" s="31">
        <v>5.4</v>
      </c>
      <c r="H26" s="32"/>
      <c r="I26" s="32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3" t="s">
        <v>50</v>
      </c>
      <c r="E27" s="34" t="s">
        <v>47</v>
      </c>
    </row>
    <row r="28" spans="1:18" ht="51" x14ac:dyDescent="0.2">
      <c r="A28" s="35" t="s">
        <v>51</v>
      </c>
      <c r="E28" s="36" t="s">
        <v>72</v>
      </c>
    </row>
    <row r="29" spans="1:18" ht="25.5" x14ac:dyDescent="0.2">
      <c r="A29" t="s">
        <v>53</v>
      </c>
      <c r="E29" s="34" t="s">
        <v>73</v>
      </c>
    </row>
    <row r="30" spans="1:18" ht="12.75" customHeight="1" x14ac:dyDescent="0.2">
      <c r="A30" s="12" t="s">
        <v>43</v>
      </c>
      <c r="B30" s="12"/>
      <c r="C30" s="37" t="s">
        <v>35</v>
      </c>
      <c r="D30" s="12"/>
      <c r="E30" s="26" t="s">
        <v>74</v>
      </c>
      <c r="F30" s="12"/>
      <c r="G30" s="12"/>
      <c r="H30" s="12"/>
      <c r="I30" s="38">
        <f>0+Q30</f>
        <v>0</v>
      </c>
      <c r="O30">
        <f>0+R30</f>
        <v>0</v>
      </c>
      <c r="Q30">
        <f>0+I31+I35+I39+I43+I47+I51</f>
        <v>0</v>
      </c>
      <c r="R30">
        <f>0+O31+O35+O39+O43+O47+O51</f>
        <v>0</v>
      </c>
    </row>
    <row r="31" spans="1:18" x14ac:dyDescent="0.2">
      <c r="A31" s="24" t="s">
        <v>45</v>
      </c>
      <c r="B31" s="28" t="s">
        <v>37</v>
      </c>
      <c r="C31" s="28" t="s">
        <v>75</v>
      </c>
      <c r="D31" s="24" t="s">
        <v>47</v>
      </c>
      <c r="E31" s="29" t="s">
        <v>76</v>
      </c>
      <c r="F31" s="30" t="s">
        <v>77</v>
      </c>
      <c r="G31" s="31">
        <v>4</v>
      </c>
      <c r="H31" s="32"/>
      <c r="I31" s="32">
        <f>ROUND(ROUND(H31,2)*ROUND(G31,3),2)</f>
        <v>0</v>
      </c>
      <c r="O31">
        <f>(I31*21)/100</f>
        <v>0</v>
      </c>
      <c r="P31" t="s">
        <v>23</v>
      </c>
    </row>
    <row r="32" spans="1:18" x14ac:dyDescent="0.2">
      <c r="A32" s="33" t="s">
        <v>50</v>
      </c>
      <c r="E32" s="34" t="s">
        <v>47</v>
      </c>
    </row>
    <row r="33" spans="1:16" ht="51" x14ac:dyDescent="0.2">
      <c r="A33" s="35" t="s">
        <v>51</v>
      </c>
      <c r="E33" s="36" t="s">
        <v>78</v>
      </c>
    </row>
    <row r="34" spans="1:16" ht="102" x14ac:dyDescent="0.2">
      <c r="A34" t="s">
        <v>53</v>
      </c>
      <c r="E34" s="34" t="s">
        <v>79</v>
      </c>
    </row>
    <row r="35" spans="1:16" x14ac:dyDescent="0.2">
      <c r="A35" s="24" t="s">
        <v>45</v>
      </c>
      <c r="B35" s="28" t="s">
        <v>80</v>
      </c>
      <c r="C35" s="28" t="s">
        <v>81</v>
      </c>
      <c r="D35" s="24" t="s">
        <v>47</v>
      </c>
      <c r="E35" s="29" t="s">
        <v>82</v>
      </c>
      <c r="F35" s="30" t="s">
        <v>71</v>
      </c>
      <c r="G35" s="31">
        <v>5.4</v>
      </c>
      <c r="H35" s="32"/>
      <c r="I35" s="32">
        <f>ROUND(ROUND(H35,2)*ROUND(G35,3),2)</f>
        <v>0</v>
      </c>
      <c r="O35">
        <f>(I35*21)/100</f>
        <v>0</v>
      </c>
      <c r="P35" t="s">
        <v>23</v>
      </c>
    </row>
    <row r="36" spans="1:16" x14ac:dyDescent="0.2">
      <c r="A36" s="33" t="s">
        <v>50</v>
      </c>
      <c r="E36" s="34" t="s">
        <v>47</v>
      </c>
    </row>
    <row r="37" spans="1:16" ht="51" x14ac:dyDescent="0.2">
      <c r="A37" s="35" t="s">
        <v>51</v>
      </c>
      <c r="E37" s="36" t="s">
        <v>72</v>
      </c>
    </row>
    <row r="38" spans="1:16" ht="38.25" x14ac:dyDescent="0.2">
      <c r="A38" t="s">
        <v>53</v>
      </c>
      <c r="E38" s="34" t="s">
        <v>83</v>
      </c>
    </row>
    <row r="39" spans="1:16" x14ac:dyDescent="0.2">
      <c r="A39" s="24" t="s">
        <v>45</v>
      </c>
      <c r="B39" s="28" t="s">
        <v>84</v>
      </c>
      <c r="C39" s="28" t="s">
        <v>85</v>
      </c>
      <c r="D39" s="24" t="s">
        <v>47</v>
      </c>
      <c r="E39" s="29" t="s">
        <v>86</v>
      </c>
      <c r="F39" s="30" t="s">
        <v>71</v>
      </c>
      <c r="G39" s="31">
        <v>5.4</v>
      </c>
      <c r="H39" s="32"/>
      <c r="I39" s="32">
        <f>ROUND(ROUND(H39,2)*ROUND(G39,3),2)</f>
        <v>0</v>
      </c>
      <c r="O39">
        <f>(I39*21)/100</f>
        <v>0</v>
      </c>
      <c r="P39" t="s">
        <v>23</v>
      </c>
    </row>
    <row r="40" spans="1:16" x14ac:dyDescent="0.2">
      <c r="A40" s="33" t="s">
        <v>50</v>
      </c>
      <c r="E40" s="34" t="s">
        <v>47</v>
      </c>
    </row>
    <row r="41" spans="1:16" ht="51" x14ac:dyDescent="0.2">
      <c r="A41" s="35" t="s">
        <v>51</v>
      </c>
      <c r="E41" s="36" t="s">
        <v>72</v>
      </c>
    </row>
    <row r="42" spans="1:16" ht="51" x14ac:dyDescent="0.2">
      <c r="A42" t="s">
        <v>53</v>
      </c>
      <c r="E42" s="34" t="s">
        <v>87</v>
      </c>
    </row>
    <row r="43" spans="1:16" x14ac:dyDescent="0.2">
      <c r="A43" s="24" t="s">
        <v>45</v>
      </c>
      <c r="B43" s="28" t="s">
        <v>40</v>
      </c>
      <c r="C43" s="28" t="s">
        <v>88</v>
      </c>
      <c r="D43" s="24" t="s">
        <v>47</v>
      </c>
      <c r="E43" s="29" t="s">
        <v>89</v>
      </c>
      <c r="F43" s="30" t="s">
        <v>71</v>
      </c>
      <c r="G43" s="31">
        <v>5.4</v>
      </c>
      <c r="H43" s="32"/>
      <c r="I43" s="32">
        <f>ROUND(ROUND(H43,2)*ROUND(G43,3),2)</f>
        <v>0</v>
      </c>
      <c r="O43">
        <f>(I43*21)/100</f>
        <v>0</v>
      </c>
      <c r="P43" t="s">
        <v>23</v>
      </c>
    </row>
    <row r="44" spans="1:16" x14ac:dyDescent="0.2">
      <c r="A44" s="33" t="s">
        <v>50</v>
      </c>
      <c r="E44" s="34" t="s">
        <v>47</v>
      </c>
    </row>
    <row r="45" spans="1:16" ht="51" x14ac:dyDescent="0.2">
      <c r="A45" s="35" t="s">
        <v>51</v>
      </c>
      <c r="E45" s="36" t="s">
        <v>72</v>
      </c>
    </row>
    <row r="46" spans="1:16" ht="38.25" x14ac:dyDescent="0.2">
      <c r="A46" t="s">
        <v>53</v>
      </c>
      <c r="E46" s="34" t="s">
        <v>90</v>
      </c>
    </row>
    <row r="47" spans="1:16" x14ac:dyDescent="0.2">
      <c r="A47" s="24" t="s">
        <v>45</v>
      </c>
      <c r="B47" s="28" t="s">
        <v>42</v>
      </c>
      <c r="C47" s="28" t="s">
        <v>91</v>
      </c>
      <c r="D47" s="24" t="s">
        <v>47</v>
      </c>
      <c r="E47" s="29" t="s">
        <v>92</v>
      </c>
      <c r="F47" s="30" t="s">
        <v>71</v>
      </c>
      <c r="G47" s="31">
        <v>5.4</v>
      </c>
      <c r="H47" s="32"/>
      <c r="I47" s="32">
        <f>ROUND(ROUND(H47,2)*ROUND(G47,3),2)</f>
        <v>0</v>
      </c>
      <c r="O47">
        <f>(I47*21)/100</f>
        <v>0</v>
      </c>
      <c r="P47" t="s">
        <v>23</v>
      </c>
    </row>
    <row r="48" spans="1:16" x14ac:dyDescent="0.2">
      <c r="A48" s="33" t="s">
        <v>50</v>
      </c>
      <c r="E48" s="34" t="s">
        <v>47</v>
      </c>
    </row>
    <row r="49" spans="1:18" ht="51" x14ac:dyDescent="0.2">
      <c r="A49" s="35" t="s">
        <v>51</v>
      </c>
      <c r="E49" s="36" t="s">
        <v>72</v>
      </c>
    </row>
    <row r="50" spans="1:18" ht="38.25" x14ac:dyDescent="0.2">
      <c r="A50" t="s">
        <v>53</v>
      </c>
      <c r="E50" s="34" t="s">
        <v>90</v>
      </c>
    </row>
    <row r="51" spans="1:18" x14ac:dyDescent="0.2">
      <c r="A51" s="24" t="s">
        <v>45</v>
      </c>
      <c r="B51" s="28" t="s">
        <v>93</v>
      </c>
      <c r="C51" s="28" t="s">
        <v>94</v>
      </c>
      <c r="D51" s="24" t="s">
        <v>47</v>
      </c>
      <c r="E51" s="29" t="s">
        <v>95</v>
      </c>
      <c r="F51" s="30" t="s">
        <v>61</v>
      </c>
      <c r="G51" s="31">
        <v>0.32400000000000001</v>
      </c>
      <c r="H51" s="32"/>
      <c r="I51" s="32">
        <f>ROUND(ROUND(H51,2)*ROUND(G51,3),2)</f>
        <v>0</v>
      </c>
      <c r="O51">
        <f>(I51*21)/100</f>
        <v>0</v>
      </c>
      <c r="P51" t="s">
        <v>23</v>
      </c>
    </row>
    <row r="52" spans="1:18" x14ac:dyDescent="0.2">
      <c r="A52" s="33" t="s">
        <v>50</v>
      </c>
      <c r="E52" s="34" t="s">
        <v>47</v>
      </c>
    </row>
    <row r="53" spans="1:18" ht="51" x14ac:dyDescent="0.2">
      <c r="A53" s="35" t="s">
        <v>51</v>
      </c>
      <c r="E53" s="36" t="s">
        <v>96</v>
      </c>
    </row>
    <row r="54" spans="1:18" ht="89.25" x14ac:dyDescent="0.2">
      <c r="A54" t="s">
        <v>53</v>
      </c>
      <c r="E54" s="34" t="s">
        <v>97</v>
      </c>
    </row>
    <row r="55" spans="1:18" ht="12.75" customHeight="1" x14ac:dyDescent="0.2">
      <c r="A55" s="12" t="s">
        <v>43</v>
      </c>
      <c r="B55" s="12"/>
      <c r="C55" s="37" t="s">
        <v>40</v>
      </c>
      <c r="D55" s="12"/>
      <c r="E55" s="26" t="s">
        <v>98</v>
      </c>
      <c r="F55" s="12"/>
      <c r="G55" s="12"/>
      <c r="H55" s="12"/>
      <c r="I55" s="38">
        <f>0+Q55</f>
        <v>0</v>
      </c>
      <c r="O55">
        <f>0+R55</f>
        <v>0</v>
      </c>
      <c r="Q55">
        <f>0+I56+I60+I64+I68+I72+I76+I80</f>
        <v>0</v>
      </c>
      <c r="R55">
        <f>0+O56+O60+O64+O68+O72+O76+O80</f>
        <v>0</v>
      </c>
    </row>
    <row r="56" spans="1:18" x14ac:dyDescent="0.2">
      <c r="A56" s="24" t="s">
        <v>45</v>
      </c>
      <c r="B56" s="28" t="s">
        <v>99</v>
      </c>
      <c r="C56" s="28" t="s">
        <v>100</v>
      </c>
      <c r="D56" s="24" t="s">
        <v>47</v>
      </c>
      <c r="E56" s="29" t="s">
        <v>101</v>
      </c>
      <c r="F56" s="30" t="s">
        <v>102</v>
      </c>
      <c r="G56" s="31">
        <v>2</v>
      </c>
      <c r="H56" s="32"/>
      <c r="I56" s="32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3" t="s">
        <v>50</v>
      </c>
      <c r="E57" s="34" t="s">
        <v>103</v>
      </c>
    </row>
    <row r="58" spans="1:18" ht="51" x14ac:dyDescent="0.2">
      <c r="A58" s="35" t="s">
        <v>51</v>
      </c>
      <c r="E58" s="36" t="s">
        <v>104</v>
      </c>
    </row>
    <row r="59" spans="1:18" ht="25.5" x14ac:dyDescent="0.2">
      <c r="A59" t="s">
        <v>53</v>
      </c>
      <c r="E59" s="34" t="s">
        <v>105</v>
      </c>
    </row>
    <row r="60" spans="1:18" x14ac:dyDescent="0.2">
      <c r="A60" s="24" t="s">
        <v>45</v>
      </c>
      <c r="B60" s="28" t="s">
        <v>106</v>
      </c>
      <c r="C60" s="28" t="s">
        <v>107</v>
      </c>
      <c r="D60" s="24" t="s">
        <v>47</v>
      </c>
      <c r="E60" s="29" t="s">
        <v>108</v>
      </c>
      <c r="F60" s="30" t="s">
        <v>109</v>
      </c>
      <c r="G60" s="31">
        <v>6</v>
      </c>
      <c r="H60" s="32"/>
      <c r="I60" s="32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33" t="s">
        <v>50</v>
      </c>
      <c r="E61" s="34" t="s">
        <v>47</v>
      </c>
    </row>
    <row r="62" spans="1:18" ht="51" x14ac:dyDescent="0.2">
      <c r="A62" s="35" t="s">
        <v>51</v>
      </c>
      <c r="E62" s="36" t="s">
        <v>110</v>
      </c>
    </row>
    <row r="63" spans="1:18" ht="25.5" x14ac:dyDescent="0.2">
      <c r="A63" t="s">
        <v>53</v>
      </c>
      <c r="E63" s="34" t="s">
        <v>111</v>
      </c>
    </row>
    <row r="64" spans="1:18" x14ac:dyDescent="0.2">
      <c r="A64" s="24" t="s">
        <v>45</v>
      </c>
      <c r="B64" s="28" t="s">
        <v>112</v>
      </c>
      <c r="C64" s="28" t="s">
        <v>113</v>
      </c>
      <c r="D64" s="24" t="s">
        <v>47</v>
      </c>
      <c r="E64" s="29" t="s">
        <v>114</v>
      </c>
      <c r="F64" s="30" t="s">
        <v>109</v>
      </c>
      <c r="G64" s="31">
        <v>3</v>
      </c>
      <c r="H64" s="32"/>
      <c r="I64" s="32">
        <f>ROUND(ROUND(H64,2)*ROUND(G64,3),2)</f>
        <v>0</v>
      </c>
      <c r="O64">
        <f>(I64*21)/100</f>
        <v>0</v>
      </c>
      <c r="P64" t="s">
        <v>23</v>
      </c>
    </row>
    <row r="65" spans="1:16" x14ac:dyDescent="0.2">
      <c r="A65" s="33" t="s">
        <v>50</v>
      </c>
      <c r="E65" s="34" t="s">
        <v>47</v>
      </c>
    </row>
    <row r="66" spans="1:16" ht="51" x14ac:dyDescent="0.2">
      <c r="A66" s="35" t="s">
        <v>51</v>
      </c>
      <c r="E66" s="36" t="s">
        <v>115</v>
      </c>
    </row>
    <row r="67" spans="1:16" ht="25.5" x14ac:dyDescent="0.2">
      <c r="A67" t="s">
        <v>53</v>
      </c>
      <c r="E67" s="34" t="s">
        <v>116</v>
      </c>
    </row>
    <row r="68" spans="1:16" x14ac:dyDescent="0.2">
      <c r="A68" s="24" t="s">
        <v>45</v>
      </c>
      <c r="B68" s="28" t="s">
        <v>117</v>
      </c>
      <c r="C68" s="28" t="s">
        <v>118</v>
      </c>
      <c r="D68" s="24" t="s">
        <v>47</v>
      </c>
      <c r="E68" s="29" t="s">
        <v>119</v>
      </c>
      <c r="F68" s="30" t="s">
        <v>71</v>
      </c>
      <c r="G68" s="31">
        <v>3</v>
      </c>
      <c r="H68" s="32"/>
      <c r="I68" s="32">
        <f>ROUND(ROUND(H68,2)*ROUND(G68,3),2)</f>
        <v>0</v>
      </c>
      <c r="O68">
        <f>(I68*21)/100</f>
        <v>0</v>
      </c>
      <c r="P68" t="s">
        <v>23</v>
      </c>
    </row>
    <row r="69" spans="1:16" x14ac:dyDescent="0.2">
      <c r="A69" s="33" t="s">
        <v>50</v>
      </c>
      <c r="E69" s="34" t="s">
        <v>47</v>
      </c>
    </row>
    <row r="70" spans="1:16" ht="51" x14ac:dyDescent="0.2">
      <c r="A70" s="35" t="s">
        <v>51</v>
      </c>
      <c r="E70" s="36" t="s">
        <v>120</v>
      </c>
    </row>
    <row r="71" spans="1:16" ht="178.5" x14ac:dyDescent="0.2">
      <c r="A71" t="s">
        <v>53</v>
      </c>
      <c r="E71" s="34" t="s">
        <v>121</v>
      </c>
    </row>
    <row r="72" spans="1:16" x14ac:dyDescent="0.2">
      <c r="A72" s="24" t="s">
        <v>45</v>
      </c>
      <c r="B72" s="28" t="s">
        <v>122</v>
      </c>
      <c r="C72" s="28" t="s">
        <v>123</v>
      </c>
      <c r="D72" s="24" t="s">
        <v>47</v>
      </c>
      <c r="E72" s="29" t="s">
        <v>124</v>
      </c>
      <c r="F72" s="30" t="s">
        <v>109</v>
      </c>
      <c r="G72" s="31">
        <v>2.4</v>
      </c>
      <c r="H72" s="32"/>
      <c r="I72" s="32">
        <f>ROUND(ROUND(H72,2)*ROUND(G72,3),2)</f>
        <v>0</v>
      </c>
      <c r="O72">
        <f>(I72*21)/100</f>
        <v>0</v>
      </c>
      <c r="P72" t="s">
        <v>23</v>
      </c>
    </row>
    <row r="73" spans="1:16" x14ac:dyDescent="0.2">
      <c r="A73" s="33" t="s">
        <v>50</v>
      </c>
      <c r="E73" s="34" t="s">
        <v>47</v>
      </c>
    </row>
    <row r="74" spans="1:16" ht="51" x14ac:dyDescent="0.2">
      <c r="A74" s="35" t="s">
        <v>51</v>
      </c>
      <c r="E74" s="36" t="s">
        <v>125</v>
      </c>
    </row>
    <row r="75" spans="1:16" ht="89.25" x14ac:dyDescent="0.2">
      <c r="A75" t="s">
        <v>53</v>
      </c>
      <c r="E75" s="34" t="s">
        <v>126</v>
      </c>
    </row>
    <row r="76" spans="1:16" x14ac:dyDescent="0.2">
      <c r="A76" s="24" t="s">
        <v>45</v>
      </c>
      <c r="B76" s="28" t="s">
        <v>127</v>
      </c>
      <c r="C76" s="28" t="s">
        <v>128</v>
      </c>
      <c r="D76" s="24" t="s">
        <v>47</v>
      </c>
      <c r="E76" s="29" t="s">
        <v>129</v>
      </c>
      <c r="F76" s="30" t="s">
        <v>109</v>
      </c>
      <c r="G76" s="31">
        <v>3</v>
      </c>
      <c r="H76" s="32"/>
      <c r="I76" s="32">
        <f>ROUND(ROUND(H76,2)*ROUND(G76,3),2)</f>
        <v>0</v>
      </c>
      <c r="O76">
        <f>(I76*21)/100</f>
        <v>0</v>
      </c>
      <c r="P76" t="s">
        <v>23</v>
      </c>
    </row>
    <row r="77" spans="1:16" x14ac:dyDescent="0.2">
      <c r="A77" s="33" t="s">
        <v>50</v>
      </c>
      <c r="E77" s="34" t="s">
        <v>47</v>
      </c>
    </row>
    <row r="78" spans="1:16" ht="51" x14ac:dyDescent="0.2">
      <c r="A78" s="35" t="s">
        <v>51</v>
      </c>
      <c r="E78" s="36" t="s">
        <v>115</v>
      </c>
    </row>
    <row r="79" spans="1:16" ht="25.5" x14ac:dyDescent="0.2">
      <c r="A79" t="s">
        <v>53</v>
      </c>
      <c r="E79" s="34" t="s">
        <v>130</v>
      </c>
    </row>
    <row r="80" spans="1:16" x14ac:dyDescent="0.2">
      <c r="A80" s="24" t="s">
        <v>45</v>
      </c>
      <c r="B80" s="28" t="s">
        <v>131</v>
      </c>
      <c r="C80" s="28" t="s">
        <v>132</v>
      </c>
      <c r="D80" s="24" t="s">
        <v>47</v>
      </c>
      <c r="E80" s="29" t="s">
        <v>133</v>
      </c>
      <c r="F80" s="30" t="s">
        <v>71</v>
      </c>
      <c r="G80" s="31">
        <v>1.52</v>
      </c>
      <c r="H80" s="32"/>
      <c r="I80" s="32">
        <f>ROUND(ROUND(H80,2)*ROUND(G80,3),2)</f>
        <v>0</v>
      </c>
      <c r="O80">
        <f>(I80*21)/100</f>
        <v>0</v>
      </c>
      <c r="P80" t="s">
        <v>23</v>
      </c>
    </row>
    <row r="81" spans="1:5" x14ac:dyDescent="0.2">
      <c r="A81" s="33" t="s">
        <v>50</v>
      </c>
      <c r="E81" s="34" t="s">
        <v>134</v>
      </c>
    </row>
    <row r="82" spans="1:5" ht="51" x14ac:dyDescent="0.2">
      <c r="A82" s="35" t="s">
        <v>51</v>
      </c>
      <c r="E82" s="36" t="s">
        <v>135</v>
      </c>
    </row>
    <row r="83" spans="1:5" ht="114.75" x14ac:dyDescent="0.2">
      <c r="A83" t="s">
        <v>53</v>
      </c>
      <c r="E83" s="34" t="s">
        <v>136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06"/>
  <sheetViews>
    <sheetView workbookViewId="0">
      <pane ySplit="7" topLeftCell="A8" activePane="bottomLeft" state="frozen"/>
      <selection pane="bottomLeft" activeCell="J9" sqref="J9"/>
    </sheetView>
  </sheetViews>
  <sheetFormatPr defaultColWidth="9.140625"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11</v>
      </c>
      <c r="B1" s="8"/>
      <c r="C1" s="8"/>
      <c r="D1" s="8"/>
      <c r="E1" s="8" t="s">
        <v>0</v>
      </c>
      <c r="F1" s="8"/>
      <c r="G1" s="8"/>
      <c r="H1" s="8"/>
      <c r="I1" s="8"/>
      <c r="P1" t="s">
        <v>22</v>
      </c>
    </row>
    <row r="2" spans="1:18" ht="24.95" customHeight="1" x14ac:dyDescent="0.2">
      <c r="B2" s="8"/>
      <c r="C2" s="8"/>
      <c r="D2" s="8"/>
      <c r="E2" s="9" t="s">
        <v>13</v>
      </c>
      <c r="F2" s="8"/>
      <c r="G2" s="8"/>
      <c r="H2" s="12"/>
      <c r="I2" s="12"/>
      <c r="O2">
        <f>0+O8+O21+O50+O55+O64+O73+O82</f>
        <v>0</v>
      </c>
      <c r="P2" t="s">
        <v>22</v>
      </c>
    </row>
    <row r="3" spans="1:18" ht="15" customHeight="1" x14ac:dyDescent="0.25">
      <c r="A3" t="s">
        <v>12</v>
      </c>
      <c r="B3" s="16" t="s">
        <v>14</v>
      </c>
      <c r="C3" s="4" t="s">
        <v>15</v>
      </c>
      <c r="D3" s="7"/>
      <c r="E3" s="17" t="s">
        <v>16</v>
      </c>
      <c r="F3" s="8"/>
      <c r="G3" s="15"/>
      <c r="H3" s="14" t="s">
        <v>137</v>
      </c>
      <c r="I3" s="39">
        <f>0+I8+I21+I50+I55+I64+I73+I82</f>
        <v>0</v>
      </c>
      <c r="O3" t="s">
        <v>19</v>
      </c>
      <c r="P3" t="s">
        <v>23</v>
      </c>
    </row>
    <row r="4" spans="1:18" ht="15" customHeight="1" x14ac:dyDescent="0.25">
      <c r="A4" t="s">
        <v>17</v>
      </c>
      <c r="B4" s="19" t="s">
        <v>18</v>
      </c>
      <c r="C4" s="3" t="s">
        <v>137</v>
      </c>
      <c r="D4" s="2"/>
      <c r="E4" s="20" t="s">
        <v>138</v>
      </c>
      <c r="F4" s="12"/>
      <c r="G4" s="12"/>
      <c r="H4" s="21"/>
      <c r="I4" s="21"/>
      <c r="O4" t="s">
        <v>20</v>
      </c>
      <c r="P4" t="s">
        <v>23</v>
      </c>
    </row>
    <row r="5" spans="1:18" ht="12.75" customHeight="1" x14ac:dyDescent="0.2">
      <c r="A5" s="1" t="s">
        <v>26</v>
      </c>
      <c r="B5" s="1" t="s">
        <v>28</v>
      </c>
      <c r="C5" s="1" t="s">
        <v>30</v>
      </c>
      <c r="D5" s="1" t="s">
        <v>31</v>
      </c>
      <c r="E5" s="1" t="s">
        <v>32</v>
      </c>
      <c r="F5" s="1" t="s">
        <v>34</v>
      </c>
      <c r="G5" s="1" t="s">
        <v>36</v>
      </c>
      <c r="H5" s="1" t="s">
        <v>38</v>
      </c>
      <c r="I5" s="1"/>
      <c r="O5" t="s">
        <v>21</v>
      </c>
      <c r="P5" t="s">
        <v>23</v>
      </c>
    </row>
    <row r="6" spans="1:18" ht="12.75" customHeight="1" x14ac:dyDescent="0.2">
      <c r="A6" s="1"/>
      <c r="B6" s="1"/>
      <c r="C6" s="1"/>
      <c r="D6" s="1"/>
      <c r="E6" s="1"/>
      <c r="F6" s="1"/>
      <c r="G6" s="1"/>
      <c r="H6" s="18" t="s">
        <v>39</v>
      </c>
      <c r="I6" s="18" t="s">
        <v>41</v>
      </c>
    </row>
    <row r="7" spans="1:18" ht="12.75" customHeight="1" x14ac:dyDescent="0.2">
      <c r="A7" s="18" t="s">
        <v>27</v>
      </c>
      <c r="B7" s="18" t="s">
        <v>29</v>
      </c>
      <c r="C7" s="18" t="s">
        <v>23</v>
      </c>
      <c r="D7" s="18" t="s">
        <v>22</v>
      </c>
      <c r="E7" s="18" t="s">
        <v>33</v>
      </c>
      <c r="F7" s="18" t="s">
        <v>35</v>
      </c>
      <c r="G7" s="18" t="s">
        <v>37</v>
      </c>
      <c r="H7" s="18" t="s">
        <v>40</v>
      </c>
      <c r="I7" s="18" t="s">
        <v>42</v>
      </c>
    </row>
    <row r="8" spans="1:18" ht="12.75" customHeight="1" x14ac:dyDescent="0.2">
      <c r="A8" s="21" t="s">
        <v>43</v>
      </c>
      <c r="B8" s="21"/>
      <c r="C8" s="25" t="s">
        <v>27</v>
      </c>
      <c r="D8" s="21"/>
      <c r="E8" s="26" t="s">
        <v>44</v>
      </c>
      <c r="F8" s="21"/>
      <c r="G8" s="21"/>
      <c r="H8" s="21"/>
      <c r="I8" s="27">
        <f>0+Q8</f>
        <v>0</v>
      </c>
      <c r="O8">
        <f>0+R8</f>
        <v>0</v>
      </c>
      <c r="Q8">
        <f>0+I9+I13+I17</f>
        <v>0</v>
      </c>
      <c r="R8">
        <f>0+O9+O13+O17</f>
        <v>0</v>
      </c>
    </row>
    <row r="9" spans="1:18" ht="25.5" x14ac:dyDescent="0.2">
      <c r="A9" s="24" t="s">
        <v>45</v>
      </c>
      <c r="B9" s="28" t="s">
        <v>29</v>
      </c>
      <c r="C9" s="28" t="s">
        <v>46</v>
      </c>
      <c r="D9" s="24" t="s">
        <v>47</v>
      </c>
      <c r="E9" s="29" t="s">
        <v>48</v>
      </c>
      <c r="F9" s="30" t="s">
        <v>49</v>
      </c>
      <c r="G9" s="31">
        <v>8.15</v>
      </c>
      <c r="H9" s="32"/>
      <c r="I9" s="32">
        <f>ROUND(ROUND(H9,2)*ROUND(G9,3),2)</f>
        <v>0</v>
      </c>
      <c r="O9">
        <f>(I9*21)/100</f>
        <v>0</v>
      </c>
      <c r="P9" t="s">
        <v>23</v>
      </c>
    </row>
    <row r="10" spans="1:18" ht="38.25" x14ac:dyDescent="0.2">
      <c r="A10" s="33" t="s">
        <v>50</v>
      </c>
      <c r="E10" s="34" t="s">
        <v>139</v>
      </c>
    </row>
    <row r="11" spans="1:18" ht="51" x14ac:dyDescent="0.2">
      <c r="A11" s="35" t="s">
        <v>51</v>
      </c>
      <c r="E11" s="36" t="s">
        <v>140</v>
      </c>
    </row>
    <row r="12" spans="1:18" ht="89.25" x14ac:dyDescent="0.2">
      <c r="A12" t="s">
        <v>53</v>
      </c>
      <c r="E12" s="34" t="s">
        <v>54</v>
      </c>
    </row>
    <row r="13" spans="1:18" ht="25.5" x14ac:dyDescent="0.2">
      <c r="A13" s="24" t="s">
        <v>45</v>
      </c>
      <c r="B13" s="28" t="s">
        <v>23</v>
      </c>
      <c r="C13" s="28" t="s">
        <v>141</v>
      </c>
      <c r="D13" s="24" t="s">
        <v>47</v>
      </c>
      <c r="E13" s="29" t="s">
        <v>142</v>
      </c>
      <c r="F13" s="30" t="s">
        <v>49</v>
      </c>
      <c r="G13" s="31">
        <v>0.54</v>
      </c>
      <c r="H13" s="32"/>
      <c r="I13" s="32">
        <f>ROUND(ROUND(H13,2)*ROUND(G13,3),2)</f>
        <v>0</v>
      </c>
      <c r="O13">
        <f>(I13*21)/100</f>
        <v>0</v>
      </c>
      <c r="P13" t="s">
        <v>23</v>
      </c>
    </row>
    <row r="14" spans="1:18" x14ac:dyDescent="0.2">
      <c r="A14" s="33" t="s">
        <v>50</v>
      </c>
      <c r="E14" s="34" t="s">
        <v>143</v>
      </c>
    </row>
    <row r="15" spans="1:18" ht="51" x14ac:dyDescent="0.2">
      <c r="A15" s="35" t="s">
        <v>51</v>
      </c>
      <c r="E15" s="36" t="s">
        <v>144</v>
      </c>
    </row>
    <row r="16" spans="1:18" ht="89.25" x14ac:dyDescent="0.2">
      <c r="A16" t="s">
        <v>53</v>
      </c>
      <c r="E16" s="34" t="s">
        <v>54</v>
      </c>
    </row>
    <row r="17" spans="1:18" x14ac:dyDescent="0.2">
      <c r="A17" s="24" t="s">
        <v>45</v>
      </c>
      <c r="B17" s="28" t="s">
        <v>22</v>
      </c>
      <c r="C17" s="28" t="s">
        <v>145</v>
      </c>
      <c r="D17" s="24" t="s">
        <v>146</v>
      </c>
      <c r="E17" s="29" t="s">
        <v>147</v>
      </c>
      <c r="F17" s="30" t="s">
        <v>148</v>
      </c>
      <c r="G17" s="31">
        <v>1</v>
      </c>
      <c r="H17" s="32"/>
      <c r="I17" s="32">
        <f>ROUND(ROUND(H17,2)*ROUND(G17,3),2)</f>
        <v>0</v>
      </c>
      <c r="O17">
        <f>(I17*21)/100</f>
        <v>0</v>
      </c>
      <c r="P17" t="s">
        <v>23</v>
      </c>
    </row>
    <row r="18" spans="1:18" x14ac:dyDescent="0.2">
      <c r="A18" s="33" t="s">
        <v>50</v>
      </c>
      <c r="E18" s="34" t="s">
        <v>47</v>
      </c>
    </row>
    <row r="19" spans="1:18" ht="51" x14ac:dyDescent="0.2">
      <c r="A19" s="35" t="s">
        <v>51</v>
      </c>
      <c r="E19" s="36" t="s">
        <v>149</v>
      </c>
    </row>
    <row r="20" spans="1:18" x14ac:dyDescent="0.2">
      <c r="A20" t="s">
        <v>53</v>
      </c>
      <c r="E20" s="34" t="s">
        <v>150</v>
      </c>
    </row>
    <row r="21" spans="1:18" ht="12.75" customHeight="1" x14ac:dyDescent="0.2">
      <c r="A21" s="12" t="s">
        <v>43</v>
      </c>
      <c r="B21" s="12"/>
      <c r="C21" s="37" t="s">
        <v>29</v>
      </c>
      <c r="D21" s="12"/>
      <c r="E21" s="26" t="s">
        <v>58</v>
      </c>
      <c r="F21" s="12"/>
      <c r="G21" s="12"/>
      <c r="H21" s="12"/>
      <c r="I21" s="38">
        <f>0+Q21</f>
        <v>0</v>
      </c>
      <c r="O21">
        <f>0+R21</f>
        <v>0</v>
      </c>
      <c r="Q21">
        <f>0+I22+I26+I30+I34+I38+I42+I46</f>
        <v>0</v>
      </c>
      <c r="R21">
        <f>0+O22+O26+O30+O34+O38+O42+O46</f>
        <v>0</v>
      </c>
    </row>
    <row r="22" spans="1:18" x14ac:dyDescent="0.2">
      <c r="A22" s="24" t="s">
        <v>45</v>
      </c>
      <c r="B22" s="28" t="s">
        <v>33</v>
      </c>
      <c r="C22" s="28" t="s">
        <v>151</v>
      </c>
      <c r="D22" s="24" t="s">
        <v>47</v>
      </c>
      <c r="E22" s="29" t="s">
        <v>152</v>
      </c>
      <c r="F22" s="30" t="s">
        <v>109</v>
      </c>
      <c r="G22" s="31">
        <v>20</v>
      </c>
      <c r="H22" s="32"/>
      <c r="I22" s="32">
        <f>ROUND(ROUND(H22,2)*ROUND(G22,3),2)</f>
        <v>0</v>
      </c>
      <c r="O22">
        <f>(I22*21)/100</f>
        <v>0</v>
      </c>
      <c r="P22" t="s">
        <v>23</v>
      </c>
    </row>
    <row r="23" spans="1:18" x14ac:dyDescent="0.2">
      <c r="A23" s="33" t="s">
        <v>50</v>
      </c>
      <c r="E23" s="34" t="s">
        <v>153</v>
      </c>
    </row>
    <row r="24" spans="1:18" ht="51" x14ac:dyDescent="0.2">
      <c r="A24" s="35" t="s">
        <v>51</v>
      </c>
      <c r="E24" s="36" t="s">
        <v>154</v>
      </c>
    </row>
    <row r="25" spans="1:18" ht="63.75" x14ac:dyDescent="0.2">
      <c r="A25" t="s">
        <v>53</v>
      </c>
      <c r="E25" s="34" t="s">
        <v>155</v>
      </c>
    </row>
    <row r="26" spans="1:18" x14ac:dyDescent="0.2">
      <c r="A26" s="24" t="s">
        <v>45</v>
      </c>
      <c r="B26" s="28" t="s">
        <v>35</v>
      </c>
      <c r="C26" s="28" t="s">
        <v>156</v>
      </c>
      <c r="D26" s="24" t="s">
        <v>47</v>
      </c>
      <c r="E26" s="29" t="s">
        <v>157</v>
      </c>
      <c r="F26" s="30" t="s">
        <v>109</v>
      </c>
      <c r="G26" s="31">
        <v>10</v>
      </c>
      <c r="H26" s="32"/>
      <c r="I26" s="32">
        <f>ROUND(ROUND(H26,2)*ROUND(G26,3),2)</f>
        <v>0</v>
      </c>
      <c r="O26">
        <f>(I26*21)/100</f>
        <v>0</v>
      </c>
      <c r="P26" t="s">
        <v>23</v>
      </c>
    </row>
    <row r="27" spans="1:18" x14ac:dyDescent="0.2">
      <c r="A27" s="33" t="s">
        <v>50</v>
      </c>
      <c r="E27" s="34" t="s">
        <v>158</v>
      </c>
    </row>
    <row r="28" spans="1:18" ht="51" x14ac:dyDescent="0.2">
      <c r="A28" s="35" t="s">
        <v>51</v>
      </c>
      <c r="E28" s="36" t="s">
        <v>159</v>
      </c>
    </row>
    <row r="29" spans="1:18" ht="63.75" x14ac:dyDescent="0.2">
      <c r="A29" t="s">
        <v>53</v>
      </c>
      <c r="E29" s="34" t="s">
        <v>155</v>
      </c>
    </row>
    <row r="30" spans="1:18" x14ac:dyDescent="0.2">
      <c r="A30" s="24" t="s">
        <v>45</v>
      </c>
      <c r="B30" s="28" t="s">
        <v>37</v>
      </c>
      <c r="C30" s="28" t="s">
        <v>160</v>
      </c>
      <c r="D30" s="24" t="s">
        <v>47</v>
      </c>
      <c r="E30" s="29" t="s">
        <v>161</v>
      </c>
      <c r="F30" s="30" t="s">
        <v>61</v>
      </c>
      <c r="G30" s="31">
        <v>2.0579999999999998</v>
      </c>
      <c r="H30" s="32"/>
      <c r="I30" s="32">
        <f>ROUND(ROUND(H30,2)*ROUND(G30,3),2)</f>
        <v>0</v>
      </c>
      <c r="O30">
        <f>(I30*21)/100</f>
        <v>0</v>
      </c>
      <c r="P30" t="s">
        <v>23</v>
      </c>
    </row>
    <row r="31" spans="1:18" x14ac:dyDescent="0.2">
      <c r="A31" s="33" t="s">
        <v>50</v>
      </c>
      <c r="E31" s="34" t="s">
        <v>162</v>
      </c>
    </row>
    <row r="32" spans="1:18" ht="51" x14ac:dyDescent="0.2">
      <c r="A32" s="35" t="s">
        <v>51</v>
      </c>
      <c r="E32" s="36" t="s">
        <v>163</v>
      </c>
    </row>
    <row r="33" spans="1:16" ht="216.75" x14ac:dyDescent="0.2">
      <c r="A33" t="s">
        <v>53</v>
      </c>
      <c r="E33" s="34" t="s">
        <v>164</v>
      </c>
    </row>
    <row r="34" spans="1:16" x14ac:dyDescent="0.2">
      <c r="A34" s="24" t="s">
        <v>45</v>
      </c>
      <c r="B34" s="28" t="s">
        <v>80</v>
      </c>
      <c r="C34" s="28" t="s">
        <v>165</v>
      </c>
      <c r="D34" s="24" t="s">
        <v>47</v>
      </c>
      <c r="E34" s="29" t="s">
        <v>166</v>
      </c>
      <c r="F34" s="30" t="s">
        <v>167</v>
      </c>
      <c r="G34" s="31">
        <v>51.45</v>
      </c>
      <c r="H34" s="32"/>
      <c r="I34" s="32">
        <f>ROUND(ROUND(H34,2)*ROUND(G34,3),2)</f>
        <v>0</v>
      </c>
      <c r="O34">
        <f>(I34*21)/100</f>
        <v>0</v>
      </c>
      <c r="P34" t="s">
        <v>23</v>
      </c>
    </row>
    <row r="35" spans="1:16" ht="25.5" x14ac:dyDescent="0.2">
      <c r="A35" s="33" t="s">
        <v>50</v>
      </c>
      <c r="E35" s="34" t="s">
        <v>168</v>
      </c>
    </row>
    <row r="36" spans="1:16" ht="51" x14ac:dyDescent="0.2">
      <c r="A36" s="35" t="s">
        <v>51</v>
      </c>
      <c r="E36" s="36" t="s">
        <v>169</v>
      </c>
    </row>
    <row r="37" spans="1:16" ht="25.5" x14ac:dyDescent="0.2">
      <c r="A37" t="s">
        <v>53</v>
      </c>
      <c r="E37" s="34" t="s">
        <v>170</v>
      </c>
    </row>
    <row r="38" spans="1:16" x14ac:dyDescent="0.2">
      <c r="A38" s="24" t="s">
        <v>45</v>
      </c>
      <c r="B38" s="28" t="s">
        <v>84</v>
      </c>
      <c r="C38" s="28" t="s">
        <v>171</v>
      </c>
      <c r="D38" s="24" t="s">
        <v>47</v>
      </c>
      <c r="E38" s="29" t="s">
        <v>172</v>
      </c>
      <c r="F38" s="30" t="s">
        <v>61</v>
      </c>
      <c r="G38" s="31">
        <v>2.63</v>
      </c>
      <c r="H38" s="32"/>
      <c r="I38" s="32">
        <f>ROUND(ROUND(H38,2)*ROUND(G38,3),2)</f>
        <v>0</v>
      </c>
      <c r="O38">
        <f>(I38*21)/100</f>
        <v>0</v>
      </c>
      <c r="P38" t="s">
        <v>23</v>
      </c>
    </row>
    <row r="39" spans="1:16" x14ac:dyDescent="0.2">
      <c r="A39" s="33" t="s">
        <v>50</v>
      </c>
      <c r="E39" s="34" t="s">
        <v>173</v>
      </c>
    </row>
    <row r="40" spans="1:16" ht="51" x14ac:dyDescent="0.2">
      <c r="A40" s="35" t="s">
        <v>51</v>
      </c>
      <c r="E40" s="36" t="s">
        <v>174</v>
      </c>
    </row>
    <row r="41" spans="1:16" ht="165.75" x14ac:dyDescent="0.2">
      <c r="A41" t="s">
        <v>53</v>
      </c>
      <c r="E41" s="34" t="s">
        <v>175</v>
      </c>
    </row>
    <row r="42" spans="1:16" x14ac:dyDescent="0.2">
      <c r="A42" s="24" t="s">
        <v>45</v>
      </c>
      <c r="B42" s="28" t="s">
        <v>40</v>
      </c>
      <c r="C42" s="28" t="s">
        <v>176</v>
      </c>
      <c r="D42" s="24" t="s">
        <v>146</v>
      </c>
      <c r="E42" s="29" t="s">
        <v>177</v>
      </c>
      <c r="F42" s="30" t="s">
        <v>61</v>
      </c>
      <c r="G42" s="31">
        <v>1.5</v>
      </c>
      <c r="H42" s="32"/>
      <c r="I42" s="32">
        <f>ROUND(ROUND(H42,2)*ROUND(G42,3),2)</f>
        <v>0</v>
      </c>
      <c r="O42">
        <f>(I42*21)/100</f>
        <v>0</v>
      </c>
      <c r="P42" t="s">
        <v>23</v>
      </c>
    </row>
    <row r="43" spans="1:16" x14ac:dyDescent="0.2">
      <c r="A43" s="33" t="s">
        <v>50</v>
      </c>
      <c r="E43" s="34" t="s">
        <v>47</v>
      </c>
    </row>
    <row r="44" spans="1:16" ht="51" x14ac:dyDescent="0.2">
      <c r="A44" s="35" t="s">
        <v>51</v>
      </c>
      <c r="E44" s="36" t="s">
        <v>178</v>
      </c>
    </row>
    <row r="45" spans="1:16" ht="25.5" x14ac:dyDescent="0.2">
      <c r="A45" t="s">
        <v>53</v>
      </c>
      <c r="E45" s="34" t="s">
        <v>179</v>
      </c>
    </row>
    <row r="46" spans="1:16" x14ac:dyDescent="0.2">
      <c r="A46" s="24" t="s">
        <v>45</v>
      </c>
      <c r="B46" s="28" t="s">
        <v>42</v>
      </c>
      <c r="C46" s="28" t="s">
        <v>180</v>
      </c>
      <c r="D46" s="24" t="s">
        <v>47</v>
      </c>
      <c r="E46" s="29" t="s">
        <v>181</v>
      </c>
      <c r="F46" s="30" t="s">
        <v>71</v>
      </c>
      <c r="G46" s="31">
        <v>15</v>
      </c>
      <c r="H46" s="32"/>
      <c r="I46" s="32">
        <f>ROUND(ROUND(H46,2)*ROUND(G46,3),2)</f>
        <v>0</v>
      </c>
      <c r="O46">
        <f>(I46*21)/100</f>
        <v>0</v>
      </c>
      <c r="P46" t="s">
        <v>23</v>
      </c>
    </row>
    <row r="47" spans="1:16" x14ac:dyDescent="0.2">
      <c r="A47" s="33" t="s">
        <v>50</v>
      </c>
      <c r="E47" s="34" t="s">
        <v>182</v>
      </c>
    </row>
    <row r="48" spans="1:16" ht="51" x14ac:dyDescent="0.2">
      <c r="A48" s="35" t="s">
        <v>51</v>
      </c>
      <c r="E48" s="36" t="s">
        <v>183</v>
      </c>
    </row>
    <row r="49" spans="1:18" ht="25.5" x14ac:dyDescent="0.2">
      <c r="A49" t="s">
        <v>53</v>
      </c>
      <c r="E49" s="34" t="s">
        <v>184</v>
      </c>
    </row>
    <row r="50" spans="1:18" ht="12.75" customHeight="1" x14ac:dyDescent="0.2">
      <c r="A50" s="12" t="s">
        <v>43</v>
      </c>
      <c r="B50" s="12"/>
      <c r="C50" s="37" t="s">
        <v>23</v>
      </c>
      <c r="D50" s="12"/>
      <c r="E50" s="26" t="s">
        <v>185</v>
      </c>
      <c r="F50" s="12"/>
      <c r="G50" s="12"/>
      <c r="H50" s="12"/>
      <c r="I50" s="38">
        <f>0+Q50</f>
        <v>0</v>
      </c>
      <c r="O50">
        <f>0+R50</f>
        <v>0</v>
      </c>
      <c r="Q50">
        <f>0+I51</f>
        <v>0</v>
      </c>
      <c r="R50">
        <f>0+O51</f>
        <v>0</v>
      </c>
    </row>
    <row r="51" spans="1:18" ht="25.5" x14ac:dyDescent="0.2">
      <c r="A51" s="24" t="s">
        <v>45</v>
      </c>
      <c r="B51" s="28" t="s">
        <v>93</v>
      </c>
      <c r="C51" s="28" t="s">
        <v>186</v>
      </c>
      <c r="D51" s="24" t="s">
        <v>47</v>
      </c>
      <c r="E51" s="29" t="s">
        <v>187</v>
      </c>
      <c r="F51" s="30" t="s">
        <v>77</v>
      </c>
      <c r="G51" s="31">
        <v>6</v>
      </c>
      <c r="H51" s="32"/>
      <c r="I51" s="32">
        <f>ROUND(ROUND(H51,2)*ROUND(G51,3),2)</f>
        <v>0</v>
      </c>
      <c r="O51">
        <f>(I51*21)/100</f>
        <v>0</v>
      </c>
      <c r="P51" t="s">
        <v>23</v>
      </c>
    </row>
    <row r="52" spans="1:18" ht="25.5" x14ac:dyDescent="0.2">
      <c r="A52" s="33" t="s">
        <v>50</v>
      </c>
      <c r="E52" s="34" t="s">
        <v>188</v>
      </c>
    </row>
    <row r="53" spans="1:18" ht="51" x14ac:dyDescent="0.2">
      <c r="A53" s="35" t="s">
        <v>51</v>
      </c>
      <c r="E53" s="36" t="s">
        <v>189</v>
      </c>
    </row>
    <row r="54" spans="1:18" ht="51" x14ac:dyDescent="0.2">
      <c r="A54" t="s">
        <v>53</v>
      </c>
      <c r="E54" s="34" t="s">
        <v>190</v>
      </c>
    </row>
    <row r="55" spans="1:18" ht="12.75" customHeight="1" x14ac:dyDescent="0.2">
      <c r="A55" s="12" t="s">
        <v>43</v>
      </c>
      <c r="B55" s="12"/>
      <c r="C55" s="37" t="s">
        <v>22</v>
      </c>
      <c r="D55" s="12"/>
      <c r="E55" s="26" t="s">
        <v>191</v>
      </c>
      <c r="F55" s="12"/>
      <c r="G55" s="12"/>
      <c r="H55" s="12"/>
      <c r="I55" s="38">
        <f>0+Q55</f>
        <v>0</v>
      </c>
      <c r="O55">
        <f>0+R55</f>
        <v>0</v>
      </c>
      <c r="Q55">
        <f>0+I56+I60</f>
        <v>0</v>
      </c>
      <c r="R55">
        <f>0+O56+O60</f>
        <v>0</v>
      </c>
    </row>
    <row r="56" spans="1:18" x14ac:dyDescent="0.2">
      <c r="A56" s="24" t="s">
        <v>45</v>
      </c>
      <c r="B56" s="28" t="s">
        <v>99</v>
      </c>
      <c r="C56" s="28" t="s">
        <v>192</v>
      </c>
      <c r="D56" s="24" t="s">
        <v>146</v>
      </c>
      <c r="E56" s="29" t="s">
        <v>193</v>
      </c>
      <c r="F56" s="30" t="s">
        <v>61</v>
      </c>
      <c r="G56" s="31">
        <v>0.42599999999999999</v>
      </c>
      <c r="H56" s="32"/>
      <c r="I56" s="32">
        <f>ROUND(ROUND(H56,2)*ROUND(G56,3),2)</f>
        <v>0</v>
      </c>
      <c r="O56">
        <f>(I56*21)/100</f>
        <v>0</v>
      </c>
      <c r="P56" t="s">
        <v>23</v>
      </c>
    </row>
    <row r="57" spans="1:18" x14ac:dyDescent="0.2">
      <c r="A57" s="33" t="s">
        <v>50</v>
      </c>
      <c r="E57" s="34" t="s">
        <v>194</v>
      </c>
    </row>
    <row r="58" spans="1:18" ht="51" x14ac:dyDescent="0.2">
      <c r="A58" s="35" t="s">
        <v>51</v>
      </c>
      <c r="E58" s="36" t="s">
        <v>195</v>
      </c>
    </row>
    <row r="59" spans="1:18" ht="280.5" x14ac:dyDescent="0.2">
      <c r="A59" t="s">
        <v>53</v>
      </c>
      <c r="E59" s="34" t="s">
        <v>196</v>
      </c>
    </row>
    <row r="60" spans="1:18" x14ac:dyDescent="0.2">
      <c r="A60" s="24" t="s">
        <v>45</v>
      </c>
      <c r="B60" s="28" t="s">
        <v>106</v>
      </c>
      <c r="C60" s="28" t="s">
        <v>197</v>
      </c>
      <c r="D60" s="24" t="s">
        <v>47</v>
      </c>
      <c r="E60" s="29" t="s">
        <v>198</v>
      </c>
      <c r="F60" s="30" t="s">
        <v>49</v>
      </c>
      <c r="G60" s="31">
        <v>4.4999999999999998E-2</v>
      </c>
      <c r="H60" s="32"/>
      <c r="I60" s="32">
        <f>ROUND(ROUND(H60,2)*ROUND(G60,3),2)</f>
        <v>0</v>
      </c>
      <c r="O60">
        <f>(I60*21)/100</f>
        <v>0</v>
      </c>
      <c r="P60" t="s">
        <v>23</v>
      </c>
    </row>
    <row r="61" spans="1:18" x14ac:dyDescent="0.2">
      <c r="A61" s="33" t="s">
        <v>50</v>
      </c>
      <c r="E61" s="34" t="s">
        <v>47</v>
      </c>
    </row>
    <row r="62" spans="1:18" ht="51" x14ac:dyDescent="0.2">
      <c r="A62" s="35" t="s">
        <v>51</v>
      </c>
      <c r="E62" s="36" t="s">
        <v>199</v>
      </c>
    </row>
    <row r="63" spans="1:18" ht="165.75" x14ac:dyDescent="0.2">
      <c r="A63" t="s">
        <v>53</v>
      </c>
      <c r="E63" s="34" t="s">
        <v>200</v>
      </c>
    </row>
    <row r="64" spans="1:18" ht="12.75" customHeight="1" x14ac:dyDescent="0.2">
      <c r="A64" s="12" t="s">
        <v>43</v>
      </c>
      <c r="B64" s="12"/>
      <c r="C64" s="37" t="s">
        <v>33</v>
      </c>
      <c r="D64" s="12"/>
      <c r="E64" s="26" t="s">
        <v>201</v>
      </c>
      <c r="F64" s="12"/>
      <c r="G64" s="12"/>
      <c r="H64" s="12"/>
      <c r="I64" s="38">
        <f>0+Q64</f>
        <v>0</v>
      </c>
      <c r="O64">
        <f>0+R64</f>
        <v>0</v>
      </c>
      <c r="Q64">
        <f>0+I65+I69</f>
        <v>0</v>
      </c>
      <c r="R64">
        <f>0+O65+O69</f>
        <v>0</v>
      </c>
    </row>
    <row r="65" spans="1:18" x14ac:dyDescent="0.2">
      <c r="A65" s="24" t="s">
        <v>45</v>
      </c>
      <c r="B65" s="28" t="s">
        <v>112</v>
      </c>
      <c r="C65" s="28" t="s">
        <v>202</v>
      </c>
      <c r="D65" s="24" t="s">
        <v>47</v>
      </c>
      <c r="E65" s="29" t="s">
        <v>203</v>
      </c>
      <c r="F65" s="30" t="s">
        <v>61</v>
      </c>
      <c r="G65" s="31">
        <v>0.80600000000000005</v>
      </c>
      <c r="H65" s="32"/>
      <c r="I65" s="32">
        <f>ROUND(ROUND(H65,2)*ROUND(G65,3),2)</f>
        <v>0</v>
      </c>
      <c r="O65">
        <f>(I65*21)/100</f>
        <v>0</v>
      </c>
      <c r="P65" t="s">
        <v>23</v>
      </c>
    </row>
    <row r="66" spans="1:18" x14ac:dyDescent="0.2">
      <c r="A66" s="33" t="s">
        <v>50</v>
      </c>
      <c r="E66" s="34" t="s">
        <v>204</v>
      </c>
    </row>
    <row r="67" spans="1:18" ht="51" x14ac:dyDescent="0.2">
      <c r="A67" s="35" t="s">
        <v>51</v>
      </c>
      <c r="E67" s="36" t="s">
        <v>205</v>
      </c>
    </row>
    <row r="68" spans="1:18" ht="280.5" x14ac:dyDescent="0.2">
      <c r="A68" t="s">
        <v>53</v>
      </c>
      <c r="E68" s="34" t="s">
        <v>206</v>
      </c>
    </row>
    <row r="69" spans="1:18" x14ac:dyDescent="0.2">
      <c r="A69" s="24" t="s">
        <v>45</v>
      </c>
      <c r="B69" s="28" t="s">
        <v>117</v>
      </c>
      <c r="C69" s="28" t="s">
        <v>207</v>
      </c>
      <c r="D69" s="24" t="s">
        <v>47</v>
      </c>
      <c r="E69" s="29" t="s">
        <v>208</v>
      </c>
      <c r="F69" s="30" t="s">
        <v>61</v>
      </c>
      <c r="G69" s="31">
        <v>1.0880000000000001</v>
      </c>
      <c r="H69" s="32"/>
      <c r="I69" s="32">
        <f>ROUND(ROUND(H69,2)*ROUND(G69,3),2)</f>
        <v>0</v>
      </c>
      <c r="O69">
        <f>(I69*21)/100</f>
        <v>0</v>
      </c>
      <c r="P69" t="s">
        <v>23</v>
      </c>
    </row>
    <row r="70" spans="1:18" x14ac:dyDescent="0.2">
      <c r="A70" s="33" t="s">
        <v>50</v>
      </c>
      <c r="E70" s="34" t="s">
        <v>209</v>
      </c>
    </row>
    <row r="71" spans="1:18" ht="51" x14ac:dyDescent="0.2">
      <c r="A71" s="35" t="s">
        <v>51</v>
      </c>
      <c r="E71" s="36" t="s">
        <v>210</v>
      </c>
    </row>
    <row r="72" spans="1:18" ht="76.5" x14ac:dyDescent="0.2">
      <c r="A72" t="s">
        <v>53</v>
      </c>
      <c r="E72" s="34" t="s">
        <v>211</v>
      </c>
    </row>
    <row r="73" spans="1:18" ht="12.75" customHeight="1" x14ac:dyDescent="0.2">
      <c r="A73" s="12" t="s">
        <v>43</v>
      </c>
      <c r="B73" s="12"/>
      <c r="C73" s="37" t="s">
        <v>80</v>
      </c>
      <c r="D73" s="12"/>
      <c r="E73" s="26" t="s">
        <v>212</v>
      </c>
      <c r="F73" s="12"/>
      <c r="G73" s="12"/>
      <c r="H73" s="12"/>
      <c r="I73" s="38">
        <f>0+Q73</f>
        <v>0</v>
      </c>
      <c r="O73">
        <f>0+R73</f>
        <v>0</v>
      </c>
      <c r="Q73">
        <f>0+I74+I78</f>
        <v>0</v>
      </c>
      <c r="R73">
        <f>0+O74+O78</f>
        <v>0</v>
      </c>
    </row>
    <row r="74" spans="1:18" ht="25.5" x14ac:dyDescent="0.2">
      <c r="A74" s="24" t="s">
        <v>45</v>
      </c>
      <c r="B74" s="28" t="s">
        <v>122</v>
      </c>
      <c r="C74" s="28" t="s">
        <v>213</v>
      </c>
      <c r="D74" s="24" t="s">
        <v>47</v>
      </c>
      <c r="E74" s="29" t="s">
        <v>214</v>
      </c>
      <c r="F74" s="30" t="s">
        <v>71</v>
      </c>
      <c r="G74" s="31">
        <v>2.94</v>
      </c>
      <c r="H74" s="32"/>
      <c r="I74" s="32">
        <f>ROUND(ROUND(H74,2)*ROUND(G74,3),2)</f>
        <v>0</v>
      </c>
      <c r="O74">
        <f>(I74*21)/100</f>
        <v>0</v>
      </c>
      <c r="P74" t="s">
        <v>23</v>
      </c>
    </row>
    <row r="75" spans="1:18" x14ac:dyDescent="0.2">
      <c r="A75" s="33" t="s">
        <v>50</v>
      </c>
      <c r="E75" s="34" t="s">
        <v>215</v>
      </c>
    </row>
    <row r="76" spans="1:18" ht="51" x14ac:dyDescent="0.2">
      <c r="A76" s="35" t="s">
        <v>51</v>
      </c>
      <c r="E76" s="36" t="s">
        <v>216</v>
      </c>
    </row>
    <row r="77" spans="1:18" ht="140.25" x14ac:dyDescent="0.2">
      <c r="A77" t="s">
        <v>53</v>
      </c>
      <c r="E77" s="34" t="s">
        <v>217</v>
      </c>
    </row>
    <row r="78" spans="1:18" x14ac:dyDescent="0.2">
      <c r="A78" s="24" t="s">
        <v>45</v>
      </c>
      <c r="B78" s="28" t="s">
        <v>127</v>
      </c>
      <c r="C78" s="28" t="s">
        <v>218</v>
      </c>
      <c r="D78" s="24" t="s">
        <v>47</v>
      </c>
      <c r="E78" s="29" t="s">
        <v>219</v>
      </c>
      <c r="F78" s="30" t="s">
        <v>71</v>
      </c>
      <c r="G78" s="31">
        <v>3.65</v>
      </c>
      <c r="H78" s="32"/>
      <c r="I78" s="32">
        <f>ROUND(ROUND(H78,2)*ROUND(G78,3),2)</f>
        <v>0</v>
      </c>
      <c r="O78">
        <f>(I78*21)/100</f>
        <v>0</v>
      </c>
      <c r="P78" t="s">
        <v>23</v>
      </c>
    </row>
    <row r="79" spans="1:18" x14ac:dyDescent="0.2">
      <c r="A79" s="33" t="s">
        <v>50</v>
      </c>
      <c r="E79" s="34" t="s">
        <v>220</v>
      </c>
    </row>
    <row r="80" spans="1:18" ht="51" x14ac:dyDescent="0.2">
      <c r="A80" s="35" t="s">
        <v>51</v>
      </c>
      <c r="E80" s="36" t="s">
        <v>221</v>
      </c>
    </row>
    <row r="81" spans="1:18" ht="51" x14ac:dyDescent="0.2">
      <c r="A81" t="s">
        <v>53</v>
      </c>
      <c r="E81" s="34" t="s">
        <v>222</v>
      </c>
    </row>
    <row r="82" spans="1:18" ht="12.75" customHeight="1" x14ac:dyDescent="0.2">
      <c r="A82" s="12" t="s">
        <v>43</v>
      </c>
      <c r="B82" s="12"/>
      <c r="C82" s="37" t="s">
        <v>40</v>
      </c>
      <c r="D82" s="12"/>
      <c r="E82" s="26" t="s">
        <v>98</v>
      </c>
      <c r="F82" s="12"/>
      <c r="G82" s="12"/>
      <c r="H82" s="12"/>
      <c r="I82" s="38">
        <f>0+Q82</f>
        <v>0</v>
      </c>
      <c r="O82">
        <f>0+R82</f>
        <v>0</v>
      </c>
      <c r="Q82">
        <f>0+I83+I87+I91+I95+I99+I103</f>
        <v>0</v>
      </c>
      <c r="R82">
        <f>0+O83+O87+O91+O95+O99+O103</f>
        <v>0</v>
      </c>
    </row>
    <row r="83" spans="1:18" x14ac:dyDescent="0.2">
      <c r="A83" s="24" t="s">
        <v>45</v>
      </c>
      <c r="B83" s="28" t="s">
        <v>131</v>
      </c>
      <c r="C83" s="28" t="s">
        <v>223</v>
      </c>
      <c r="D83" s="24" t="s">
        <v>47</v>
      </c>
      <c r="E83" s="29" t="s">
        <v>224</v>
      </c>
      <c r="F83" s="30" t="s">
        <v>61</v>
      </c>
      <c r="G83" s="31">
        <v>0.05</v>
      </c>
      <c r="H83" s="32"/>
      <c r="I83" s="32">
        <f>ROUND(ROUND(H83,2)*ROUND(G83,3),2)</f>
        <v>0</v>
      </c>
      <c r="O83">
        <f>(I83*21)/100</f>
        <v>0</v>
      </c>
      <c r="P83" t="s">
        <v>23</v>
      </c>
    </row>
    <row r="84" spans="1:18" x14ac:dyDescent="0.2">
      <c r="A84" s="33" t="s">
        <v>50</v>
      </c>
      <c r="E84" s="34" t="s">
        <v>225</v>
      </c>
    </row>
    <row r="85" spans="1:18" ht="51" x14ac:dyDescent="0.2">
      <c r="A85" s="35" t="s">
        <v>51</v>
      </c>
      <c r="E85" s="36" t="s">
        <v>226</v>
      </c>
    </row>
    <row r="86" spans="1:18" ht="280.5" x14ac:dyDescent="0.2">
      <c r="A86" t="s">
        <v>53</v>
      </c>
      <c r="E86" s="34" t="s">
        <v>206</v>
      </c>
    </row>
    <row r="87" spans="1:18" x14ac:dyDescent="0.2">
      <c r="A87" s="24" t="s">
        <v>45</v>
      </c>
      <c r="B87" s="28" t="s">
        <v>227</v>
      </c>
      <c r="C87" s="28" t="s">
        <v>228</v>
      </c>
      <c r="D87" s="24" t="s">
        <v>47</v>
      </c>
      <c r="E87" s="29" t="s">
        <v>229</v>
      </c>
      <c r="F87" s="30" t="s">
        <v>71</v>
      </c>
      <c r="G87" s="31">
        <v>6.3</v>
      </c>
      <c r="H87" s="32"/>
      <c r="I87" s="32">
        <f>ROUND(ROUND(H87,2)*ROUND(G87,3),2)</f>
        <v>0</v>
      </c>
      <c r="O87">
        <f>(I87*21)/100</f>
        <v>0</v>
      </c>
      <c r="P87" t="s">
        <v>23</v>
      </c>
    </row>
    <row r="88" spans="1:18" ht="25.5" x14ac:dyDescent="0.2">
      <c r="A88" s="33" t="s">
        <v>50</v>
      </c>
      <c r="E88" s="34" t="s">
        <v>230</v>
      </c>
    </row>
    <row r="89" spans="1:18" ht="51" x14ac:dyDescent="0.2">
      <c r="A89" s="35" t="s">
        <v>51</v>
      </c>
      <c r="E89" s="36" t="s">
        <v>231</v>
      </c>
    </row>
    <row r="90" spans="1:18" ht="25.5" x14ac:dyDescent="0.2">
      <c r="A90" t="s">
        <v>53</v>
      </c>
      <c r="E90" s="34" t="s">
        <v>232</v>
      </c>
    </row>
    <row r="91" spans="1:18" x14ac:dyDescent="0.2">
      <c r="A91" s="24" t="s">
        <v>45</v>
      </c>
      <c r="B91" s="28" t="s">
        <v>233</v>
      </c>
      <c r="C91" s="28" t="s">
        <v>234</v>
      </c>
      <c r="D91" s="24" t="s">
        <v>47</v>
      </c>
      <c r="E91" s="29" t="s">
        <v>235</v>
      </c>
      <c r="F91" s="30" t="s">
        <v>61</v>
      </c>
      <c r="G91" s="31">
        <v>0.22500000000000001</v>
      </c>
      <c r="H91" s="32"/>
      <c r="I91" s="32">
        <f>ROUND(ROUND(H91,2)*ROUND(G91,3),2)</f>
        <v>0</v>
      </c>
      <c r="O91">
        <f>(I91*21)/100</f>
        <v>0</v>
      </c>
      <c r="P91" t="s">
        <v>23</v>
      </c>
    </row>
    <row r="92" spans="1:18" x14ac:dyDescent="0.2">
      <c r="A92" s="33" t="s">
        <v>50</v>
      </c>
      <c r="E92" s="34" t="s">
        <v>143</v>
      </c>
    </row>
    <row r="93" spans="1:18" ht="51" x14ac:dyDescent="0.2">
      <c r="A93" s="35" t="s">
        <v>51</v>
      </c>
      <c r="E93" s="36" t="s">
        <v>236</v>
      </c>
    </row>
    <row r="94" spans="1:18" ht="89.25" x14ac:dyDescent="0.2">
      <c r="A94" t="s">
        <v>53</v>
      </c>
      <c r="E94" s="34" t="s">
        <v>237</v>
      </c>
    </row>
    <row r="95" spans="1:18" x14ac:dyDescent="0.2">
      <c r="A95" s="24" t="s">
        <v>45</v>
      </c>
      <c r="B95" s="28" t="s">
        <v>238</v>
      </c>
      <c r="C95" s="28" t="s">
        <v>239</v>
      </c>
      <c r="D95" s="24" t="s">
        <v>47</v>
      </c>
      <c r="E95" s="29" t="s">
        <v>240</v>
      </c>
      <c r="F95" s="30" t="s">
        <v>109</v>
      </c>
      <c r="G95" s="31">
        <v>2.5</v>
      </c>
      <c r="H95" s="32"/>
      <c r="I95" s="32">
        <f>ROUND(ROUND(H95,2)*ROUND(G95,3),2)</f>
        <v>0</v>
      </c>
      <c r="O95">
        <f>(I95*21)/100</f>
        <v>0</v>
      </c>
      <c r="P95" t="s">
        <v>23</v>
      </c>
    </row>
    <row r="96" spans="1:18" ht="25.5" x14ac:dyDescent="0.2">
      <c r="A96" s="33" t="s">
        <v>50</v>
      </c>
      <c r="E96" s="34" t="s">
        <v>241</v>
      </c>
    </row>
    <row r="97" spans="1:16" ht="51" x14ac:dyDescent="0.2">
      <c r="A97" s="35" t="s">
        <v>51</v>
      </c>
      <c r="E97" s="36" t="s">
        <v>242</v>
      </c>
    </row>
    <row r="98" spans="1:16" ht="25.5" x14ac:dyDescent="0.2">
      <c r="A98" t="s">
        <v>53</v>
      </c>
      <c r="E98" s="34" t="s">
        <v>130</v>
      </c>
    </row>
    <row r="99" spans="1:16" x14ac:dyDescent="0.2">
      <c r="A99" s="24" t="s">
        <v>45</v>
      </c>
      <c r="B99" s="28" t="s">
        <v>243</v>
      </c>
      <c r="C99" s="28" t="s">
        <v>244</v>
      </c>
      <c r="D99" s="24" t="s">
        <v>47</v>
      </c>
      <c r="E99" s="29" t="s">
        <v>224</v>
      </c>
      <c r="F99" s="30" t="s">
        <v>77</v>
      </c>
      <c r="G99" s="31">
        <v>1</v>
      </c>
      <c r="H99" s="32"/>
      <c r="I99" s="32">
        <f>ROUND(ROUND(H99,2)*ROUND(G99,3),2)</f>
        <v>0</v>
      </c>
      <c r="O99">
        <f>(I99*21)/100</f>
        <v>0</v>
      </c>
      <c r="P99" t="s">
        <v>23</v>
      </c>
    </row>
    <row r="100" spans="1:16" x14ac:dyDescent="0.2">
      <c r="A100" s="33" t="s">
        <v>50</v>
      </c>
      <c r="E100" s="34" t="s">
        <v>245</v>
      </c>
    </row>
    <row r="101" spans="1:16" ht="51" x14ac:dyDescent="0.2">
      <c r="A101" s="35" t="s">
        <v>51</v>
      </c>
      <c r="E101" s="36" t="s">
        <v>246</v>
      </c>
    </row>
    <row r="102" spans="1:16" ht="280.5" x14ac:dyDescent="0.2">
      <c r="A102" t="s">
        <v>53</v>
      </c>
      <c r="E102" s="34" t="s">
        <v>206</v>
      </c>
    </row>
    <row r="103" spans="1:16" x14ac:dyDescent="0.2">
      <c r="A103" s="24" t="s">
        <v>45</v>
      </c>
      <c r="B103" s="28" t="s">
        <v>247</v>
      </c>
      <c r="C103" s="28" t="s">
        <v>248</v>
      </c>
      <c r="D103" s="24" t="s">
        <v>47</v>
      </c>
      <c r="E103" s="29" t="s">
        <v>249</v>
      </c>
      <c r="F103" s="30" t="s">
        <v>66</v>
      </c>
      <c r="G103" s="31">
        <v>5.625</v>
      </c>
      <c r="H103" s="32"/>
      <c r="I103" s="32">
        <f>ROUND(ROUND(H103,2)*ROUND(G103,3),2)</f>
        <v>0</v>
      </c>
      <c r="O103">
        <f>(I103*21)/100</f>
        <v>0</v>
      </c>
      <c r="P103" t="s">
        <v>23</v>
      </c>
    </row>
    <row r="104" spans="1:16" x14ac:dyDescent="0.2">
      <c r="A104" s="33" t="s">
        <v>50</v>
      </c>
      <c r="E104" s="34" t="s">
        <v>250</v>
      </c>
    </row>
    <row r="105" spans="1:16" ht="51" x14ac:dyDescent="0.2">
      <c r="A105" s="35" t="s">
        <v>51</v>
      </c>
      <c r="E105" s="36" t="s">
        <v>251</v>
      </c>
    </row>
    <row r="106" spans="1:16" ht="25.5" x14ac:dyDescent="0.2">
      <c r="A106" t="s">
        <v>53</v>
      </c>
      <c r="E106" s="34" t="s">
        <v>68</v>
      </c>
    </row>
  </sheetData>
  <mergeCells count="10">
    <mergeCell ref="E5:E6"/>
    <mergeCell ref="F5:F6"/>
    <mergeCell ref="G5:G6"/>
    <mergeCell ref="H5:I5"/>
    <mergeCell ref="C3:D3"/>
    <mergeCell ref="C4:D4"/>
    <mergeCell ref="A5:A6"/>
    <mergeCell ref="B5:B6"/>
    <mergeCell ref="C5:C6"/>
    <mergeCell ref="D5:D6"/>
  </mergeCells>
  <pageMargins left="0.75" right="0.75" top="1" bottom="1" header="0.5" footer="0.5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SO 01</vt:lpstr>
      <vt:lpstr>SO 02</vt:lpstr>
    </vt:vector>
  </TitlesOfParts>
  <Manager/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Charvát Martin, Ing.</cp:lastModifiedBy>
  <dcterms:modified xsi:type="dcterms:W3CDTF">2020-04-22T10:59:24Z</dcterms:modified>
  <cp:category/>
  <cp:contentStatus/>
</cp:coreProperties>
</file>